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lkclt.sharepoint.com/Gamyba/MONIKOS (AUSTĖS)/STATISTIKA/"/>
    </mc:Choice>
  </mc:AlternateContent>
  <xr:revisionPtr revIDLastSave="0" documentId="8_{CC12E4AA-72B1-4208-9EA0-CD56B2784195}" xr6:coauthVersionLast="47" xr6:coauthVersionMax="47" xr10:uidLastSave="{00000000-0000-0000-0000-000000000000}"/>
  <bookViews>
    <workbookView xWindow="-15" yWindow="-16320" windowWidth="29040" windowHeight="15720" xr2:uid="{55387C3B-B5F8-4DDE-8518-1EA486A6845D}"/>
  </bookViews>
  <sheets>
    <sheet name="2026" sheetId="5" r:id="rId1"/>
    <sheet name="Sausis" sheetId="1" r:id="rId2"/>
    <sheet name="Vasaris" sheetId="3" r:id="rId3"/>
    <sheet name="Kovas" sheetId="6" r:id="rId4"/>
    <sheet name="Balandis" sheetId="7" r:id="rId5"/>
    <sheet name="Gegužė" sheetId="8" r:id="rId6"/>
    <sheet name="Birželis" sheetId="10" r:id="rId7"/>
    <sheet name="Liepa" sheetId="11" r:id="rId8"/>
    <sheet name="Rugpjūtis" sheetId="1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6" i="5" l="1"/>
  <c r="E396" i="5"/>
  <c r="A30" i="12"/>
  <c r="A39" i="12"/>
  <c r="A7" i="12" l="1"/>
  <c r="A8" i="12"/>
  <c r="A10" i="12"/>
  <c r="A15" i="12"/>
  <c r="A23" i="12"/>
  <c r="A26" i="12"/>
  <c r="A44" i="12"/>
  <c r="A27" i="12"/>
  <c r="A22" i="12"/>
  <c r="A20" i="12"/>
  <c r="A51" i="12"/>
  <c r="A38" i="12"/>
  <c r="A50" i="12"/>
  <c r="A54" i="12"/>
  <c r="A58" i="12"/>
  <c r="A62" i="12"/>
  <c r="A67" i="12"/>
  <c r="A69" i="12"/>
  <c r="A25" i="12"/>
  <c r="A55" i="12"/>
  <c r="A41" i="12"/>
  <c r="A5" i="12"/>
  <c r="A9" i="12"/>
  <c r="A13" i="12"/>
  <c r="A17" i="12"/>
  <c r="A21" i="12"/>
  <c r="A24" i="12"/>
  <c r="F73" i="12"/>
  <c r="E73" i="12"/>
  <c r="A63" i="12"/>
  <c r="A37" i="12"/>
  <c r="A61" i="12"/>
  <c r="A53" i="12"/>
  <c r="A66" i="12"/>
  <c r="A36" i="12"/>
  <c r="A59" i="12"/>
  <c r="A18" i="12"/>
  <c r="A34" i="12"/>
  <c r="A65" i="12"/>
  <c r="A40" i="12"/>
  <c r="A57" i="12"/>
  <c r="A52" i="12"/>
  <c r="A64" i="12"/>
  <c r="A60" i="12"/>
  <c r="A32" i="12"/>
  <c r="A48" i="12"/>
  <c r="A31" i="12"/>
  <c r="A43" i="12"/>
  <c r="A47" i="12"/>
  <c r="A49" i="12"/>
  <c r="A35" i="12"/>
  <c r="A68" i="12"/>
  <c r="A71" i="12"/>
  <c r="A29" i="12"/>
  <c r="A45" i="12"/>
  <c r="A72" i="12"/>
  <c r="A19" i="12"/>
  <c r="A56" i="12"/>
  <c r="A70" i="12"/>
  <c r="A42" i="12"/>
  <c r="A46" i="12"/>
  <c r="A28" i="12"/>
  <c r="A33" i="12"/>
  <c r="A16" i="12"/>
  <c r="A14" i="12"/>
  <c r="A11" i="12"/>
  <c r="A3" i="12"/>
  <c r="A12" i="12"/>
  <c r="A4" i="12"/>
  <c r="A6" i="12"/>
  <c r="A40" i="11"/>
  <c r="A72" i="11"/>
  <c r="A56" i="11"/>
  <c r="A32" i="11"/>
  <c r="A26" i="11"/>
  <c r="A3" i="11"/>
  <c r="A4" i="11"/>
  <c r="A7" i="11"/>
  <c r="A19" i="11"/>
  <c r="A21" i="11"/>
  <c r="A29" i="11"/>
  <c r="A6" i="11"/>
  <c r="A9" i="11"/>
  <c r="A12" i="11"/>
  <c r="A30" i="11"/>
  <c r="A33" i="11"/>
  <c r="A34" i="11"/>
  <c r="A37" i="11"/>
  <c r="A41" i="11"/>
  <c r="A42" i="11"/>
  <c r="A65" i="11"/>
  <c r="A20" i="11"/>
  <c r="A71" i="11"/>
  <c r="A17" i="11"/>
  <c r="A79" i="11"/>
  <c r="A83" i="11"/>
  <c r="F84" i="11"/>
  <c r="F395" i="5" s="1"/>
  <c r="E84" i="11"/>
  <c r="E395" i="5" s="1"/>
  <c r="A80" i="11"/>
  <c r="A60" i="11"/>
  <c r="A36" i="11"/>
  <c r="A74" i="11"/>
  <c r="A38" i="11"/>
  <c r="A49" i="11"/>
  <c r="A77" i="11"/>
  <c r="A55" i="11"/>
  <c r="A61" i="11"/>
  <c r="A67" i="11"/>
  <c r="A43" i="11"/>
  <c r="A78" i="11"/>
  <c r="A69" i="11"/>
  <c r="A54" i="11"/>
  <c r="A82" i="11"/>
  <c r="A66" i="11"/>
  <c r="A53" i="11"/>
  <c r="A52" i="11"/>
  <c r="A57" i="11"/>
  <c r="A70" i="11"/>
  <c r="A58" i="11"/>
  <c r="A64" i="11"/>
  <c r="A73" i="11"/>
  <c r="A81" i="11"/>
  <c r="A62" i="11"/>
  <c r="A35" i="11"/>
  <c r="A46" i="11"/>
  <c r="A39" i="11"/>
  <c r="A76" i="11"/>
  <c r="A75" i="11"/>
  <c r="A31" i="11"/>
  <c r="A59" i="11"/>
  <c r="A50" i="11"/>
  <c r="A48" i="11"/>
  <c r="A45" i="11"/>
  <c r="A23" i="11"/>
  <c r="A51" i="11"/>
  <c r="A24" i="11"/>
  <c r="A68" i="11"/>
  <c r="A22" i="11"/>
  <c r="A44" i="11"/>
  <c r="A15" i="11"/>
  <c r="A25" i="11"/>
  <c r="A18" i="11"/>
  <c r="A63" i="11"/>
  <c r="A27" i="11"/>
  <c r="A47" i="11"/>
  <c r="A28" i="11"/>
  <c r="A16" i="11"/>
  <c r="A14" i="11"/>
  <c r="A10" i="11"/>
  <c r="A11" i="11"/>
  <c r="A5" i="11"/>
  <c r="A8" i="11"/>
  <c r="A13" i="11"/>
  <c r="E386" i="5"/>
  <c r="F386" i="5"/>
  <c r="F128" i="10"/>
  <c r="F394" i="5" s="1"/>
  <c r="E128" i="10"/>
  <c r="E394" i="5" s="1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A3" i="10"/>
  <c r="F393" i="5" l="1"/>
  <c r="E393" i="5"/>
  <c r="E107" i="8"/>
  <c r="E389" i="5"/>
  <c r="E83" i="1"/>
  <c r="A67" i="1"/>
  <c r="A79" i="1"/>
  <c r="A73" i="1"/>
  <c r="A71" i="1"/>
  <c r="A75" i="1"/>
  <c r="A50" i="3"/>
  <c r="A76" i="3"/>
  <c r="A70" i="3"/>
  <c r="A79" i="6"/>
  <c r="A57" i="6"/>
  <c r="A37" i="6"/>
  <c r="A70" i="6"/>
  <c r="A52" i="6"/>
  <c r="A77" i="7"/>
  <c r="A102" i="7"/>
  <c r="A87" i="7"/>
  <c r="A101" i="7"/>
  <c r="A72" i="7"/>
  <c r="A59" i="7"/>
  <c r="A76" i="7"/>
  <c r="A78" i="8"/>
  <c r="A70" i="8"/>
  <c r="A44" i="8"/>
  <c r="A82" i="8"/>
  <c r="A80" i="8"/>
  <c r="A83" i="8"/>
  <c r="A74" i="8"/>
  <c r="A19" i="8" l="1"/>
  <c r="A98" i="8"/>
  <c r="A106" i="8"/>
  <c r="A62" i="8"/>
  <c r="A86" i="8"/>
  <c r="A87" i="8"/>
  <c r="A102" i="8"/>
  <c r="A55" i="8"/>
  <c r="A91" i="8"/>
  <c r="A36" i="8"/>
  <c r="A101" i="8"/>
  <c r="A84" i="8"/>
  <c r="A89" i="8"/>
  <c r="A96" i="8"/>
  <c r="A76" i="8"/>
  <c r="A23" i="8"/>
  <c r="A46" i="8"/>
  <c r="A24" i="8"/>
  <c r="A60" i="8"/>
  <c r="A61" i="8"/>
  <c r="A28" i="8"/>
  <c r="A34" i="8"/>
  <c r="A75" i="8"/>
  <c r="A8" i="8"/>
  <c r="A15" i="8"/>
  <c r="A21" i="8"/>
  <c r="A26" i="8"/>
  <c r="A27" i="8"/>
  <c r="A30" i="8"/>
  <c r="A81" i="8"/>
  <c r="A25" i="8"/>
  <c r="A41" i="8"/>
  <c r="A22" i="8"/>
  <c r="A10" i="8"/>
  <c r="A11" i="8"/>
  <c r="A13" i="8"/>
  <c r="A18" i="8"/>
  <c r="A20" i="8"/>
  <c r="A7" i="8"/>
  <c r="A67" i="8"/>
  <c r="A17" i="8"/>
  <c r="A6" i="8"/>
  <c r="A100" i="8"/>
  <c r="F107" i="8"/>
  <c r="A37" i="8"/>
  <c r="A103" i="8"/>
  <c r="A104" i="8"/>
  <c r="A93" i="8"/>
  <c r="A94" i="8"/>
  <c r="A90" i="8"/>
  <c r="A52" i="8"/>
  <c r="A105" i="8"/>
  <c r="A71" i="8"/>
  <c r="A50" i="8"/>
  <c r="A77" i="8"/>
  <c r="A69" i="8"/>
  <c r="A56" i="8"/>
  <c r="A49" i="8"/>
  <c r="A51" i="8"/>
  <c r="A48" i="8"/>
  <c r="A92" i="8"/>
  <c r="A88" i="8"/>
  <c r="A43" i="8"/>
  <c r="A53" i="8"/>
  <c r="A58" i="8"/>
  <c r="A59" i="8"/>
  <c r="A65" i="8"/>
  <c r="A73" i="8"/>
  <c r="A32" i="8"/>
  <c r="A35" i="8"/>
  <c r="A85" i="8"/>
  <c r="A38" i="8"/>
  <c r="A68" i="8"/>
  <c r="A99" i="8"/>
  <c r="A42" i="8"/>
  <c r="A66" i="8"/>
  <c r="A72" i="8"/>
  <c r="A95" i="8"/>
  <c r="A64" i="8"/>
  <c r="A39" i="8"/>
  <c r="A47" i="8"/>
  <c r="A54" i="8"/>
  <c r="A57" i="8"/>
  <c r="A33" i="8"/>
  <c r="A40" i="8"/>
  <c r="A31" i="8"/>
  <c r="A29" i="8"/>
  <c r="A63" i="8"/>
  <c r="A97" i="8"/>
  <c r="A12" i="8"/>
  <c r="A79" i="8"/>
  <c r="A3" i="8"/>
  <c r="A45" i="8"/>
  <c r="A14" i="8"/>
  <c r="A16" i="8"/>
  <c r="A4" i="8"/>
  <c r="A9" i="8"/>
  <c r="A5" i="8"/>
  <c r="F123" i="7" l="1"/>
  <c r="F392" i="5" s="1"/>
  <c r="E123" i="7"/>
  <c r="E392" i="5" s="1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6" i="7"/>
  <c r="A85" i="7"/>
  <c r="A84" i="7"/>
  <c r="A83" i="7"/>
  <c r="A82" i="7"/>
  <c r="A81" i="7"/>
  <c r="A80" i="7"/>
  <c r="A79" i="7"/>
  <c r="A78" i="7"/>
  <c r="A75" i="7"/>
  <c r="A74" i="7"/>
  <c r="A73" i="7"/>
  <c r="A71" i="7"/>
  <c r="A70" i="7"/>
  <c r="A69" i="7"/>
  <c r="A68" i="7"/>
  <c r="A67" i="7"/>
  <c r="A66" i="7"/>
  <c r="A65" i="7"/>
  <c r="A64" i="7"/>
  <c r="A63" i="7"/>
  <c r="A62" i="7"/>
  <c r="A61" i="7"/>
  <c r="A60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43" i="3"/>
  <c r="A47" i="3"/>
  <c r="A40" i="1"/>
  <c r="A5" i="6"/>
  <c r="A3" i="6"/>
  <c r="A158" i="6"/>
  <c r="B213" i="6"/>
  <c r="F213" i="6"/>
  <c r="E213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6" i="6"/>
  <c r="A7" i="6"/>
  <c r="A8" i="6"/>
  <c r="A33" i="6"/>
  <c r="A34" i="6"/>
  <c r="A35" i="6"/>
  <c r="A36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3" i="6"/>
  <c r="A54" i="6"/>
  <c r="A55" i="6"/>
  <c r="A56" i="6"/>
  <c r="A58" i="6"/>
  <c r="A59" i="6"/>
  <c r="A60" i="6"/>
  <c r="A61" i="6"/>
  <c r="A62" i="6"/>
  <c r="A63" i="6"/>
  <c r="A64" i="6"/>
  <c r="A65" i="6"/>
  <c r="A66" i="6"/>
  <c r="A68" i="6"/>
  <c r="A69" i="6"/>
  <c r="A71" i="6"/>
  <c r="A72" i="6"/>
  <c r="A73" i="6"/>
  <c r="A74" i="6"/>
  <c r="A75" i="6"/>
  <c r="A76" i="6"/>
  <c r="A77" i="6"/>
  <c r="A78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67" i="6"/>
  <c r="A94" i="6"/>
  <c r="A95" i="6"/>
  <c r="A96" i="6"/>
  <c r="A97" i="6"/>
  <c r="A98" i="6"/>
  <c r="A99" i="6"/>
  <c r="A100" i="6"/>
  <c r="A101" i="6"/>
  <c r="A102" i="6"/>
  <c r="A103" i="6"/>
  <c r="A104" i="6"/>
  <c r="A212" i="6"/>
  <c r="A211" i="6"/>
  <c r="A210" i="6"/>
  <c r="A209" i="6"/>
  <c r="A208" i="6"/>
  <c r="A207" i="6"/>
  <c r="A206" i="6"/>
  <c r="A205" i="6"/>
  <c r="A204" i="6"/>
  <c r="A203" i="6"/>
  <c r="A202" i="6"/>
  <c r="A201" i="6"/>
  <c r="A200" i="6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4" i="6"/>
  <c r="A24" i="3"/>
  <c r="E391" i="5" l="1"/>
  <c r="F391" i="5"/>
  <c r="B81" i="3"/>
  <c r="F81" i="3"/>
  <c r="F390" i="5" s="1"/>
  <c r="E81" i="3"/>
  <c r="E390" i="5" s="1"/>
  <c r="A80" i="3"/>
  <c r="A79" i="3"/>
  <c r="A78" i="3"/>
  <c r="A77" i="3"/>
  <c r="A75" i="3"/>
  <c r="A74" i="3"/>
  <c r="A73" i="3"/>
  <c r="A72" i="3"/>
  <c r="A71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49" i="3"/>
  <c r="A48" i="3"/>
  <c r="A46" i="3"/>
  <c r="A45" i="3"/>
  <c r="A44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8" i="1"/>
  <c r="A27" i="1"/>
  <c r="A29" i="1"/>
  <c r="A30" i="1"/>
  <c r="A31" i="1"/>
  <c r="A32" i="1"/>
  <c r="A33" i="1"/>
  <c r="A34" i="1"/>
  <c r="A35" i="1"/>
  <c r="A36" i="1"/>
  <c r="A37" i="1"/>
  <c r="A38" i="1"/>
  <c r="A39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8" i="1"/>
  <c r="A69" i="1"/>
  <c r="A70" i="1"/>
  <c r="A72" i="1"/>
  <c r="A74" i="1"/>
  <c r="A76" i="1"/>
  <c r="A77" i="1"/>
  <c r="A78" i="1"/>
  <c r="A80" i="1"/>
  <c r="A81" i="1"/>
  <c r="A82" i="1"/>
  <c r="A3" i="1"/>
  <c r="B83" i="1"/>
  <c r="F83" i="1"/>
  <c r="F389" i="5" s="1"/>
  <c r="I83" i="1"/>
  <c r="F401" i="5" l="1"/>
  <c r="E401" i="5"/>
</calcChain>
</file>

<file path=xl/sharedStrings.xml><?xml version="1.0" encoding="utf-8"?>
<sst xmlns="http://schemas.openxmlformats.org/spreadsheetml/2006/main" count="5182" uniqueCount="988">
  <si>
    <t>Lietuvos kino teatruose rodytų filmų TOP (2026)
Lithuanian theatrical film TOP (2026)</t>
  </si>
  <si>
    <t>Eil. Nr.</t>
  </si>
  <si>
    <t>Filmo pavadinimas</t>
  </si>
  <si>
    <t>Filmo pavadinimas orginalo kalba</t>
  </si>
  <si>
    <t>Kilmės šalis</t>
  </si>
  <si>
    <t xml:space="preserve">Pajamos </t>
  </si>
  <si>
    <t>Žiūrovų skaičius</t>
  </si>
  <si>
    <t>Kopijų skaičius</t>
  </si>
  <si>
    <t>Premjeros data</t>
  </si>
  <si>
    <t>Platintojas</t>
  </si>
  <si>
    <t>Odisėja</t>
  </si>
  <si>
    <t>The Odyssey</t>
  </si>
  <si>
    <t>GB, US</t>
  </si>
  <si>
    <t>Dukine Film Distribution / Universal Pictures International</t>
  </si>
  <si>
    <t>Žmogus-voras: nauja diena</t>
  </si>
  <si>
    <t>Spiderman Brand New Day</t>
  </si>
  <si>
    <t>US</t>
  </si>
  <si>
    <t>ACME Film / SONY</t>
  </si>
  <si>
    <t>Pakalikai ir monstrai</t>
  </si>
  <si>
    <t>Minions &amp; Monsters</t>
  </si>
  <si>
    <t>Šeima į gamtą</t>
  </si>
  <si>
    <t xml:space="preserve">Šeima į gamtą </t>
  </si>
  <si>
    <t>LT</t>
  </si>
  <si>
    <t>Mental machinery</t>
  </si>
  <si>
    <t>Įsikūnijimas. Ugnis ir pelenai</t>
  </si>
  <si>
    <t>Avatar: Fire and Ash</t>
  </si>
  <si>
    <t>Theatrical Film Distribution / WDSMPI</t>
  </si>
  <si>
    <t>Ir velnias dėvi Prada 2</t>
  </si>
  <si>
    <t>The Devil Wears Prada 2</t>
  </si>
  <si>
    <t>Milijonieriaus jubiliejus</t>
  </si>
  <si>
    <t>Vabalo filmai</t>
  </si>
  <si>
    <t>Tarnaitė</t>
  </si>
  <si>
    <t>The Housemaid</t>
  </si>
  <si>
    <t>ACME Film</t>
  </si>
  <si>
    <t>Maiklas</t>
  </si>
  <si>
    <t>Michael</t>
  </si>
  <si>
    <t>US, GB</t>
  </si>
  <si>
    <t>Projektas „Sveika, Marija“</t>
  </si>
  <si>
    <t>Project Hail Mary</t>
  </si>
  <si>
    <t xml:space="preserve">ACME Film / SONY </t>
  </si>
  <si>
    <t>Super Mario galaktikos filmas</t>
  </si>
  <si>
    <t>The Super Mario Galaxy Movie</t>
  </si>
  <si>
    <t>US, JP</t>
  </si>
  <si>
    <t>Vėtrų kalnas</t>
  </si>
  <si>
    <t>Wuthering Heights</t>
  </si>
  <si>
    <t>ACME Film / WB</t>
  </si>
  <si>
    <t>Apsėdimas</t>
  </si>
  <si>
    <t>Obsession</t>
  </si>
  <si>
    <t>Theatrical Film Distribution</t>
  </si>
  <si>
    <t>Žaislų istorija 5</t>
  </si>
  <si>
    <t>Toy Story 5</t>
  </si>
  <si>
    <t>Šokliai</t>
  </si>
  <si>
    <t>Hoppers</t>
  </si>
  <si>
    <t xml:space="preserve">Zootropolis 2  </t>
  </si>
  <si>
    <t>Zootopia 2</t>
  </si>
  <si>
    <t>Kai nesitiki</t>
  </si>
  <si>
    <t>Baltas filmas</t>
  </si>
  <si>
    <t>Goat: visų laikų geriausias</t>
  </si>
  <si>
    <t>Goat</t>
  </si>
  <si>
    <t>US, BR, JP, SG</t>
  </si>
  <si>
    <t>Backrooms</t>
  </si>
  <si>
    <t>Adastra Cinema</t>
  </si>
  <si>
    <t>Arklio Dominyko kelionė į žvaigždes</t>
  </si>
  <si>
    <t>Pats baisiausias filmas</t>
  </si>
  <si>
    <t>Scary Movie 6</t>
  </si>
  <si>
    <t>Dukine Film Distribution / Paramount Pictures</t>
  </si>
  <si>
    <t>Nuodas</t>
  </si>
  <si>
    <t>-</t>
  </si>
  <si>
    <t>Šunyčiai patruliai: Dinozaurų filmas</t>
  </si>
  <si>
    <t>PAW Patrol: The Dino Movie</t>
  </si>
  <si>
    <t>CA, US</t>
  </si>
  <si>
    <t>Badautojų namelis</t>
  </si>
  <si>
    <t>LT, CZ, LV</t>
  </si>
  <si>
    <t>Cinema Ads</t>
  </si>
  <si>
    <t>Vajana</t>
  </si>
  <si>
    <t>Moana (Live action)</t>
  </si>
  <si>
    <t>US, NZ</t>
  </si>
  <si>
    <t>Totali drama</t>
  </si>
  <si>
    <t>The Drama</t>
  </si>
  <si>
    <t>Europos kinas</t>
  </si>
  <si>
    <t>Viskas primena tave</t>
  </si>
  <si>
    <t>Reminders of him</t>
  </si>
  <si>
    <t>Didysis Martis</t>
  </si>
  <si>
    <t>Marty Supreme</t>
  </si>
  <si>
    <t>US, FI</t>
  </si>
  <si>
    <t>Kempiniukas plačiakelnis. Kelnių paieškos</t>
  </si>
  <si>
    <t>SpongeBob Movie: Search for SquarePants</t>
  </si>
  <si>
    <t>Malonė</t>
  </si>
  <si>
    <t>La Grazia</t>
  </si>
  <si>
    <t>IT</t>
  </si>
  <si>
    <t>Kvietimas</t>
  </si>
  <si>
    <t>Invite</t>
  </si>
  <si>
    <t>Tūnąs tamsoje: tarp mūsų</t>
  </si>
  <si>
    <t>Insidious: Out of the Further (SONY)</t>
  </si>
  <si>
    <t>US, AU</t>
  </si>
  <si>
    <t>Tiesos diena</t>
  </si>
  <si>
    <t>Disclosure Day</t>
  </si>
  <si>
    <t>Avys detektyvės</t>
  </si>
  <si>
    <t xml:space="preserve">Sheep Detectives </t>
  </si>
  <si>
    <t>US, GB, IE, DE</t>
  </si>
  <si>
    <t>Klyksmas 7</t>
  </si>
  <si>
    <t>Scream 7</t>
  </si>
  <si>
    <t xml:space="preserve">Dukine Film Distribution / Paramount </t>
  </si>
  <si>
    <t>Žvaigždžių karai: Mandalorietis ir Grogu</t>
  </si>
  <si>
    <t>Star Wars: The Mandalorian and Grogu</t>
  </si>
  <si>
    <t>Grenlandija 2: Migracija</t>
  </si>
  <si>
    <t>Greenland: Migration</t>
  </si>
  <si>
    <t>Lee Cronino „Mumija“</t>
  </si>
  <si>
    <t>Lee Cronin‘s The Mummy</t>
  </si>
  <si>
    <t>Ralis: Nuo Paryžiaus iki Dakaro</t>
  </si>
  <si>
    <t>Rally (Rally from Paris to the Pyramids)</t>
  </si>
  <si>
    <t>NO</t>
  </si>
  <si>
    <t>Smėlis tavo plaukuose</t>
  </si>
  <si>
    <t>Čarlis nuostabusis</t>
  </si>
  <si>
    <t>Charlie The Wonderdog</t>
  </si>
  <si>
    <t>CA</t>
  </si>
  <si>
    <t>Žuviukas Niurzga</t>
  </si>
  <si>
    <t>The Pout Pout Fish</t>
  </si>
  <si>
    <t>Garsų pasaulio įrašai</t>
  </si>
  <si>
    <t>Padūkėlis Marsupilamis</t>
  </si>
  <si>
    <t>Marsupilami</t>
  </si>
  <si>
    <t>FR, BE</t>
  </si>
  <si>
    <t>Slėpynės 2. Einu ieškoti</t>
  </si>
  <si>
    <t>Ready Or Not 2. Here I Come</t>
  </si>
  <si>
    <t>28 metai po: Kaulų šventykla</t>
  </si>
  <si>
    <t>28 years later: The Bone Temple</t>
  </si>
  <si>
    <t>Mortal Kombat II</t>
  </si>
  <si>
    <t>Mortal Kombat 2</t>
  </si>
  <si>
    <t>Ąžuolų gatvės gale</t>
  </si>
  <si>
    <t>End of Oaks Street</t>
  </si>
  <si>
    <t>JAV</t>
  </si>
  <si>
    <t>Hokum</t>
  </si>
  <si>
    <t>IE, AE, US</t>
  </si>
  <si>
    <t>Sentimentali vertė</t>
  </si>
  <si>
    <t>Affeksjonsverdi</t>
  </si>
  <si>
    <t>Tėvas Motina Sesuo Brolis</t>
  </si>
  <si>
    <t>Father Mother Sister Brother</t>
  </si>
  <si>
    <t>A-One Films</t>
  </si>
  <si>
    <t>Tik viena naktis</t>
  </si>
  <si>
    <t>One Night Only</t>
  </si>
  <si>
    <t>SPA Savaitgalis</t>
  </si>
  <si>
    <t>Spa Weekend</t>
  </si>
  <si>
    <t>Piktieji numirėliai dega</t>
  </si>
  <si>
    <t>Evil Dead Burn</t>
  </si>
  <si>
    <t>US, NZ, CA</t>
  </si>
  <si>
    <t>Anakonda</t>
  </si>
  <si>
    <t>Anaconda</t>
  </si>
  <si>
    <t>Hamnetas</t>
  </si>
  <si>
    <t>Hamnet</t>
  </si>
  <si>
    <t>Dukine Film Distribution / Universal Pictures</t>
  </si>
  <si>
    <t>Pilkoji zona</t>
  </si>
  <si>
    <t>Untitled Guy Richie Project (In the Grey)</t>
  </si>
  <si>
    <t>Dygsniukas, monstrų sergėtojas</t>
  </si>
  <si>
    <t>Stitch Head</t>
  </si>
  <si>
    <t>DE, GB, FR, LU</t>
  </si>
  <si>
    <t>Ant pasaulio krašto</t>
  </si>
  <si>
    <t>Tafiti</t>
  </si>
  <si>
    <t>DE</t>
  </si>
  <si>
    <t>Priedanga</t>
  </si>
  <si>
    <t>Shelter</t>
  </si>
  <si>
    <t>Šaukiu, rėkiu, keikiu</t>
  </si>
  <si>
    <t>I Swear</t>
  </si>
  <si>
    <t>GB</t>
  </si>
  <si>
    <t xml:space="preserve">Theatrical Film Distribution </t>
  </si>
  <si>
    <t>Maištas</t>
  </si>
  <si>
    <t>Mutiny</t>
  </si>
  <si>
    <t>Supermergina</t>
  </si>
  <si>
    <t>Supergirl</t>
  </si>
  <si>
    <t>Jackass laiminga pabaiga</t>
  </si>
  <si>
    <t>Jackass: Best and Last</t>
  </si>
  <si>
    <t>Kinų jūra</t>
  </si>
  <si>
    <t>LT, PL, CZ</t>
  </si>
  <si>
    <t>Con artist / Film Jam</t>
  </si>
  <si>
    <t>Banginiukas Vincentas</t>
  </si>
  <si>
    <t>The Last Whale Singer</t>
  </si>
  <si>
    <t xml:space="preserve">Viškis piškis ir švilpiko paslaptis </t>
  </si>
  <si>
    <t>Chickenhare and the Secret of the Groundhog</t>
  </si>
  <si>
    <t>BE, FR, NL</t>
  </si>
  <si>
    <t>Kelias į nusikaltimą</t>
  </si>
  <si>
    <t>Crime 101</t>
  </si>
  <si>
    <t>Stebuklingas Tolumų medis</t>
  </si>
  <si>
    <t>The Magic Faraway Tree</t>
  </si>
  <si>
    <t>US, GB, FR</t>
  </si>
  <si>
    <t>Švilpukas</t>
  </si>
  <si>
    <t>Whistle</t>
  </si>
  <si>
    <t>CA, IE</t>
  </si>
  <si>
    <t>Amerikietiška svajonė</t>
  </si>
  <si>
    <t>Le rêve américain</t>
  </si>
  <si>
    <t>FR</t>
  </si>
  <si>
    <t>Keleivis</t>
  </si>
  <si>
    <t>Passenger</t>
  </si>
  <si>
    <t>Dukine Film Distribution / Paramount</t>
  </si>
  <si>
    <t>Dykumos vaikai</t>
  </si>
  <si>
    <t>L‘Enfant du Desert</t>
  </si>
  <si>
    <t xml:space="preserve">Penkios naktys pas Fredį 2 </t>
  </si>
  <si>
    <t>Five Nights at Freddy's 2</t>
  </si>
  <si>
    <t xml:space="preserve">Lėja ir kengūriukas </t>
  </si>
  <si>
    <t>Kangaroo</t>
  </si>
  <si>
    <t>AU</t>
  </si>
  <si>
    <t>Miškų bastūnai</t>
  </si>
  <si>
    <t>Woodwalkers</t>
  </si>
  <si>
    <t>Ledų pardavėjas</t>
  </si>
  <si>
    <t>Ice Cream Man</t>
  </si>
  <si>
    <t>Renovacija</t>
  </si>
  <si>
    <t>LT, LV, BE</t>
  </si>
  <si>
    <t>Seifų virtuozas</t>
  </si>
  <si>
    <t>Tuner</t>
  </si>
  <si>
    <t xml:space="preserve">Ragautojos  </t>
  </si>
  <si>
    <t>Le assaggiatrici</t>
  </si>
  <si>
    <t>Estinfilm</t>
  </si>
  <si>
    <t>Šuns žvaigždynas</t>
  </si>
  <si>
    <t>The Dog Stars</t>
  </si>
  <si>
    <t>Amžinai kartu</t>
  </si>
  <si>
    <t>Eternity</t>
  </si>
  <si>
    <t>Mados užkulisiai</t>
  </si>
  <si>
    <t>Couture</t>
  </si>
  <si>
    <t>Zitai</t>
  </si>
  <si>
    <t>A Propos studija</t>
  </si>
  <si>
    <t>Spygliukė</t>
  </si>
  <si>
    <t>Spiked</t>
  </si>
  <si>
    <t>FR, BE, GB, LU</t>
  </si>
  <si>
    <t>Jūrų slibinas, nemokėjęs plaukti</t>
  </si>
  <si>
    <t>Ruffen - Sjøormen som ikke kunne svømme</t>
  </si>
  <si>
    <t>NO, BE, DE</t>
  </si>
  <si>
    <t>Visatos valdovai</t>
  </si>
  <si>
    <t>Masters of the Universe</t>
  </si>
  <si>
    <t>Sugrįžimas į tyliąją kalvą</t>
  </si>
  <si>
    <t>Return to Silent Hill</t>
  </si>
  <si>
    <t>US, FR</t>
  </si>
  <si>
    <t xml:space="preserve">Šeima nuomai </t>
  </si>
  <si>
    <t>Rental Family</t>
  </si>
  <si>
    <t>JP, US</t>
  </si>
  <si>
    <t xml:space="preserve">Gelbėkit </t>
  </si>
  <si>
    <t>Send Help</t>
  </si>
  <si>
    <t>Jie tave nužudys</t>
  </si>
  <si>
    <t>They Will Kill You</t>
  </si>
  <si>
    <t>Nuteisti negalima pasigailėti</t>
  </si>
  <si>
    <t>Mercy</t>
  </si>
  <si>
    <t>Teresė. Prieš tampant šventąja</t>
  </si>
  <si>
    <t>Mother</t>
  </si>
  <si>
    <t>MK, SE, DK, BA</t>
  </si>
  <si>
    <t>Alkis</t>
  </si>
  <si>
    <t>Hungry</t>
  </si>
  <si>
    <t>Nuotaka!</t>
  </si>
  <si>
    <t>The Bride!</t>
  </si>
  <si>
    <t>Siratas</t>
  </si>
  <si>
    <t>Sirât</t>
  </si>
  <si>
    <t>ES</t>
  </si>
  <si>
    <t>Dulkės, kaulai ir stebuklai</t>
  </si>
  <si>
    <t>Holy Destructors</t>
  </si>
  <si>
    <t>LT, FR, LV</t>
  </si>
  <si>
    <t>Robino Hudo mirtis</t>
  </si>
  <si>
    <t>The Death of Robin Hood</t>
  </si>
  <si>
    <t>Fakemo dvaras</t>
  </si>
  <si>
    <t>Fakham Hall</t>
  </si>
  <si>
    <t>Legali kultūra</t>
  </si>
  <si>
    <t>Kolonija</t>
  </si>
  <si>
    <t>Colony</t>
  </si>
  <si>
    <t>KR</t>
  </si>
  <si>
    <t>Kojotas prieš Akmę</t>
  </si>
  <si>
    <t>Coyote vs. Acme</t>
  </si>
  <si>
    <t>Kaip peliukai Kalėdas griovė</t>
  </si>
  <si>
    <t>A Mouse Hunt for Christmas</t>
  </si>
  <si>
    <t xml:space="preserve">ACME Film </t>
  </si>
  <si>
    <t>Legendiniai</t>
  </si>
  <si>
    <t>The Legendaries</t>
  </si>
  <si>
    <t>Naktis ir diena</t>
  </si>
  <si>
    <t>Virginia Woolf's Night &amp; Day</t>
  </si>
  <si>
    <t>US, GB, DE</t>
  </si>
  <si>
    <t>Nėra kitos išeities</t>
  </si>
  <si>
    <t>No Other Choice</t>
  </si>
  <si>
    <t>Užkratas</t>
  </si>
  <si>
    <t>Cold Storage</t>
  </si>
  <si>
    <t>Primavera</t>
  </si>
  <si>
    <t>IT, FR</t>
  </si>
  <si>
    <t>Tik per tavo lavoną</t>
  </si>
  <si>
    <t>Over Your Dead Body</t>
  </si>
  <si>
    <t>Šerifui šakės</t>
  </si>
  <si>
    <t>Normal</t>
  </si>
  <si>
    <t>Tonis</t>
  </si>
  <si>
    <t>Tony</t>
  </si>
  <si>
    <t xml:space="preserve">Niurnbergas </t>
  </si>
  <si>
    <t>Nuremberg</t>
  </si>
  <si>
    <t>US, HU</t>
  </si>
  <si>
    <t>Suaugusiųjų žaidimai</t>
  </si>
  <si>
    <t>Folichonneries</t>
  </si>
  <si>
    <t>Du bilietai į Graikiją</t>
  </si>
  <si>
    <t>Les Cyclades</t>
  </si>
  <si>
    <t>Sniego žmogus</t>
  </si>
  <si>
    <t>The Yeti</t>
  </si>
  <si>
    <t>Slaptasis agentas</t>
  </si>
  <si>
    <t>O Agente Secreto</t>
  </si>
  <si>
    <t>BR, DE</t>
  </si>
  <si>
    <t>Taip toliau</t>
  </si>
  <si>
    <t>Noriu tik sekso</t>
  </si>
  <si>
    <t>I want your sex</t>
  </si>
  <si>
    <t>Viengungis Italijoje</t>
  </si>
  <si>
    <t>Solo Mio</t>
  </si>
  <si>
    <t>Šauniausi policininkai 3</t>
  </si>
  <si>
    <t>Super Troopers 3</t>
  </si>
  <si>
    <t>Apgaulės meistrai 3</t>
  </si>
  <si>
    <t>Now You See Me Now You Don’t</t>
  </si>
  <si>
    <t>Kitų akimis</t>
  </si>
  <si>
    <t>Gli occhi degli altri</t>
  </si>
  <si>
    <t>Best Film</t>
  </si>
  <si>
    <t>Stilingo žudymo vadovas</t>
  </si>
  <si>
    <t>How to Make a Killing</t>
  </si>
  <si>
    <t>GB, FR</t>
  </si>
  <si>
    <t>Įžūlus apiplėšimas</t>
  </si>
  <si>
    <t>Fuze</t>
  </si>
  <si>
    <t>Paskutinis vikingas</t>
  </si>
  <si>
    <t>The Last Viking</t>
  </si>
  <si>
    <t>DK</t>
  </si>
  <si>
    <t>Mūšis po mūšio</t>
  </si>
  <si>
    <t>One Battle After Another</t>
  </si>
  <si>
    <t>Primatas</t>
  </si>
  <si>
    <t>Primate</t>
  </si>
  <si>
    <t>Nusidėjėliai</t>
  </si>
  <si>
    <t>Sinners</t>
  </si>
  <si>
    <t>Bojarskio byla</t>
  </si>
  <si>
    <t>The Money Maker</t>
  </si>
  <si>
    <t>Gimtadienio šventė</t>
  </si>
  <si>
    <t>The Birthday Party</t>
  </si>
  <si>
    <t>GR, ES, GB, NL</t>
  </si>
  <si>
    <t>Dantės rankraštis</t>
  </si>
  <si>
    <t>In the Hand of Dante</t>
  </si>
  <si>
    <t>GB, IT, CL, US</t>
  </si>
  <si>
    <t>Didžioji arka</t>
  </si>
  <si>
    <t>The Great Arch</t>
  </si>
  <si>
    <t>Žvelgiant į saulę</t>
  </si>
  <si>
    <t>In die Sonne schauen</t>
  </si>
  <si>
    <t>F1</t>
  </si>
  <si>
    <t>Kairiarankė</t>
  </si>
  <si>
    <t>Zuopiezi nuhai</t>
  </si>
  <si>
    <t>TW</t>
  </si>
  <si>
    <t>Malagos gatvė</t>
  </si>
  <si>
    <t>Calle Málaga</t>
  </si>
  <si>
    <t>MA</t>
  </si>
  <si>
    <t>Ar mane girdite?</t>
  </si>
  <si>
    <t>Is This Thing On?</t>
  </si>
  <si>
    <t>Jaunoji detektyvė Flavija</t>
  </si>
  <si>
    <t>Flavia de Luce</t>
  </si>
  <si>
    <t>Be stabdžių</t>
  </si>
  <si>
    <t>Driver's Ed</t>
  </si>
  <si>
    <t>Lokio irštva</t>
  </si>
  <si>
    <t>Bear Country</t>
  </si>
  <si>
    <t>Tamsios sielvarto plunksnos</t>
  </si>
  <si>
    <t>The Thing With Feathers</t>
  </si>
  <si>
    <t>Mažoji Amelija</t>
  </si>
  <si>
    <t>Amélie ou la Métaphysique des Tubes</t>
  </si>
  <si>
    <t>Larsas yra LOL</t>
  </si>
  <si>
    <t>Lars er LOL</t>
  </si>
  <si>
    <t>Skalvija</t>
  </si>
  <si>
    <t>Tarp šviesos ir šešėlių</t>
  </si>
  <si>
    <t>Les Rayons et les Ombres</t>
  </si>
  <si>
    <t>Poetà</t>
  </si>
  <si>
    <t>CO</t>
  </si>
  <si>
    <t>Francas</t>
  </si>
  <si>
    <t>Franz</t>
  </si>
  <si>
    <t>CZ, PL, DE, FR, TR</t>
  </si>
  <si>
    <t>Labas, Frida!</t>
  </si>
  <si>
    <t>Hola Frida</t>
  </si>
  <si>
    <t>FR, CA</t>
  </si>
  <si>
    <t>Asai</t>
  </si>
  <si>
    <t>Top Gun 40th Anniversary</t>
  </si>
  <si>
    <t>Tai, ką nutylime</t>
  </si>
  <si>
    <t>The Things Left Unspoken</t>
  </si>
  <si>
    <t>Lidija ir Miglų skrodėjas</t>
  </si>
  <si>
    <t>Lydia and the Mist Rider</t>
  </si>
  <si>
    <t>Drugelio Širdis</t>
  </si>
  <si>
    <t>Hind Radžab balsas</t>
  </si>
  <si>
    <t>Sawt Hind Rajab</t>
  </si>
  <si>
    <t>TN</t>
  </si>
  <si>
    <t>Augintinių ekspresas</t>
  </si>
  <si>
    <t>Pets on a Train</t>
  </si>
  <si>
    <t>FR, US</t>
  </si>
  <si>
    <t>Vištelė</t>
  </si>
  <si>
    <t>Kota</t>
  </si>
  <si>
    <t>GR</t>
  </si>
  <si>
    <t>Eli ir jos monstrų komanda</t>
  </si>
  <si>
    <t>Elli and Her Monster Team</t>
  </si>
  <si>
    <t>DE, CA</t>
  </si>
  <si>
    <t>Arko</t>
  </si>
  <si>
    <t>Arco</t>
  </si>
  <si>
    <t>FR, GB, US</t>
  </si>
  <si>
    <t>Donis Darko</t>
  </si>
  <si>
    <t>Donnie Darko</t>
  </si>
  <si>
    <t>US, DE</t>
  </si>
  <si>
    <t>Apverstas bokštas</t>
  </si>
  <si>
    <t>Tagurpidi torn</t>
  </si>
  <si>
    <t>EE, LV</t>
  </si>
  <si>
    <t>Trys atsisveikinimai</t>
  </si>
  <si>
    <t>Tre ciotole</t>
  </si>
  <si>
    <t>Tiesiog atsitikimas</t>
  </si>
  <si>
    <t>Yek tasadof-e sadeh</t>
  </si>
  <si>
    <t>FR, IR, LU, US</t>
  </si>
  <si>
    <t>Namie geriausia</t>
  </si>
  <si>
    <t>Dom Dobry</t>
  </si>
  <si>
    <t>PL</t>
  </si>
  <si>
    <t>Iron Maiden: Burning Ambition</t>
  </si>
  <si>
    <t>Tigro kelionė Himalajuose</t>
  </si>
  <si>
    <t>Tigers Nest</t>
  </si>
  <si>
    <t xml:space="preserve">Spermagedonas  </t>
  </si>
  <si>
    <t>Spermaggedon</t>
  </si>
  <si>
    <t xml:space="preserve">Piktoji. Antra dalis  </t>
  </si>
  <si>
    <t>Wicked: For Good</t>
  </si>
  <si>
    <t>EPiC: Elvis Presley koncertuose</t>
  </si>
  <si>
    <t>EPiC: Elvis Presley in Concert</t>
  </si>
  <si>
    <t>Asas Maverikas</t>
  </si>
  <si>
    <t>Top Gun: Maverick</t>
  </si>
  <si>
    <t>US, CN</t>
  </si>
  <si>
    <t>Bugonija</t>
  </si>
  <si>
    <t>Bugonia</t>
  </si>
  <si>
    <t>US, GB, KR, IE, CA</t>
  </si>
  <si>
    <t>Nuskraidink mane į mėnulį</t>
  </si>
  <si>
    <t>Fly Me to the Moon</t>
  </si>
  <si>
    <t>Irena</t>
  </si>
  <si>
    <t>LT, EE, BG</t>
  </si>
  <si>
    <t>Sutikau žmogų</t>
  </si>
  <si>
    <t>Artišokai</t>
  </si>
  <si>
    <t xml:space="preserve">Mergaitė vardu Gluosnė </t>
  </si>
  <si>
    <t>Girl Named Willow</t>
  </si>
  <si>
    <t>Poetas</t>
  </si>
  <si>
    <t xml:space="preserve">Slaptažodis: Kalėdos </t>
  </si>
  <si>
    <t>Mission Santa: Yoyo to the Rescue</t>
  </si>
  <si>
    <t xml:space="preserve">IN, US, DE, </t>
  </si>
  <si>
    <t>Potvynis</t>
  </si>
  <si>
    <t>Flow</t>
  </si>
  <si>
    <t>LV, BE, FR</t>
  </si>
  <si>
    <t>Honey</t>
  </si>
  <si>
    <t xml:space="preserve">Respublikos ereliai </t>
  </si>
  <si>
    <t>Eagles of the Republic</t>
  </si>
  <si>
    <t>SE</t>
  </si>
  <si>
    <t>Gyvenk drąsiai</t>
  </si>
  <si>
    <t>Living large</t>
  </si>
  <si>
    <t>CZ, SK, FR</t>
  </si>
  <si>
    <t>Prisikėlimas</t>
  </si>
  <si>
    <t>Resurrection</t>
  </si>
  <si>
    <t>CN, FR, US</t>
  </si>
  <si>
    <t>Kapitonas Kardadantis ir Grelio grafienė</t>
  </si>
  <si>
    <t>Kaptein Sabeltann og Grevinnen av Gral</t>
  </si>
  <si>
    <t>Viena gyvybė</t>
  </si>
  <si>
    <t>One Life</t>
  </si>
  <si>
    <t>Traukiniai</t>
  </si>
  <si>
    <t>Pociangi</t>
  </si>
  <si>
    <t>PL, LT</t>
  </si>
  <si>
    <t>Era Film</t>
  </si>
  <si>
    <t xml:space="preserve">Mirk, mano meile </t>
  </si>
  <si>
    <t>Die My Love</t>
  </si>
  <si>
    <t>Meilė atskirose lovose</t>
  </si>
  <si>
    <t>Love in separate beds</t>
  </si>
  <si>
    <t xml:space="preserve">Ozi. Miško balsas  </t>
  </si>
  <si>
    <t>Ozi: Voice Of The Forest</t>
  </si>
  <si>
    <t>GB, FR, US, CN</t>
  </si>
  <si>
    <t>Monstrų vakarėlis</t>
  </si>
  <si>
    <t>Night of the Zoopocalypse</t>
  </si>
  <si>
    <t>CA, FR, BE</t>
  </si>
  <si>
    <t>Slaptasis aukštas</t>
  </si>
  <si>
    <t>Das Geheime Stockwerk</t>
  </si>
  <si>
    <t>DE, LU, AT</t>
  </si>
  <si>
    <t>Unlimited Media OÜ</t>
  </si>
  <si>
    <t>Akiplėša</t>
  </si>
  <si>
    <t>Parazitas</t>
  </si>
  <si>
    <t>Parasite</t>
  </si>
  <si>
    <t>Mylėk mane švelniai</t>
  </si>
  <si>
    <t>Love Me Tender</t>
  </si>
  <si>
    <t>Svečias</t>
  </si>
  <si>
    <t>The Visitor</t>
  </si>
  <si>
    <t>LT, NO, SE</t>
  </si>
  <si>
    <t>Turtingiausia pasaulio moteris</t>
  </si>
  <si>
    <t>The Richest Woman in the World</t>
  </si>
  <si>
    <t>Merė Aning</t>
  </si>
  <si>
    <t>Mary Anning</t>
  </si>
  <si>
    <t>CH, BE</t>
  </si>
  <si>
    <t>Pasakos iš paslaptingo sodo</t>
  </si>
  <si>
    <t>Pohádky po babicce</t>
  </si>
  <si>
    <t>CZ, FR, SK, SI</t>
  </si>
  <si>
    <t>Vandens chronologija</t>
  </si>
  <si>
    <t>Chronology of Water</t>
  </si>
  <si>
    <t>US, FR, LV</t>
  </si>
  <si>
    <t>Kristis</t>
  </si>
  <si>
    <t>Christy</t>
  </si>
  <si>
    <t>IE, GB</t>
  </si>
  <si>
    <t>Baltoji paukštė</t>
  </si>
  <si>
    <t>White Bird a Wonder Story</t>
  </si>
  <si>
    <t>Danka</t>
  </si>
  <si>
    <t>Monstras</t>
  </si>
  <si>
    <t>Hirokazu Kore-eda</t>
  </si>
  <si>
    <t>JP</t>
  </si>
  <si>
    <t>Balerina</t>
  </si>
  <si>
    <t>Ballerina</t>
  </si>
  <si>
    <t>Kieti bičai</t>
  </si>
  <si>
    <t>Nice Guys</t>
  </si>
  <si>
    <t xml:space="preserve">Raganosis Rino  </t>
  </si>
  <si>
    <t>Thabo and the Rhino Case</t>
  </si>
  <si>
    <t>Reivas!</t>
  </si>
  <si>
    <t>Rave On</t>
  </si>
  <si>
    <t>Katytė Moksi</t>
  </si>
  <si>
    <t>Miss Moxy</t>
  </si>
  <si>
    <t>BE, NL</t>
  </si>
  <si>
    <t>Gyvenimo virtuvė</t>
  </si>
  <si>
    <t>La Vida Padre</t>
  </si>
  <si>
    <t>Aš esu Zlatanas</t>
  </si>
  <si>
    <t>Jag är Zlatan</t>
  </si>
  <si>
    <t>Gauja</t>
  </si>
  <si>
    <t>Smecka</t>
  </si>
  <si>
    <t>CZ, LV, SK</t>
  </si>
  <si>
    <t>Galinė sėdynė</t>
  </si>
  <si>
    <t>Pillion</t>
  </si>
  <si>
    <t>GB, IE</t>
  </si>
  <si>
    <t>Orwell: 2+2=5</t>
  </si>
  <si>
    <t>Flykas</t>
  </si>
  <si>
    <t>Fleak</t>
  </si>
  <si>
    <t>FI</t>
  </si>
  <si>
    <t>Kalifornijos svajos</t>
  </si>
  <si>
    <t>La La Land</t>
  </si>
  <si>
    <t>Momo ir laiko paslaptis</t>
  </si>
  <si>
    <t>Momo</t>
  </si>
  <si>
    <t>Iki pergalės!</t>
  </si>
  <si>
    <t>За Перемогу!</t>
  </si>
  <si>
    <t>UA, LT</t>
  </si>
  <si>
    <t>M-Films</t>
  </si>
  <si>
    <t>Vištienos Lindai!</t>
  </si>
  <si>
    <t>Linda veut du poulet!</t>
  </si>
  <si>
    <t>FR, IT</t>
  </si>
  <si>
    <t>Didžiosios lenktynės po Europą</t>
  </si>
  <si>
    <t>Grand Prix of Europe</t>
  </si>
  <si>
    <t>Mažasis čempionas</t>
  </si>
  <si>
    <t>Runt</t>
  </si>
  <si>
    <t>Driskius</t>
  </si>
  <si>
    <t>Urchin</t>
  </si>
  <si>
    <t>Tik vienai dienai</t>
  </si>
  <si>
    <t>Leave One Day</t>
  </si>
  <si>
    <t>Magic Film</t>
  </si>
  <si>
    <t>Šuo, kuris keliavo traukiniu</t>
  </si>
  <si>
    <t>Lampo The Travelling Dog</t>
  </si>
  <si>
    <t>Likimas ir fantazijos</t>
  </si>
  <si>
    <t>Guzen to Sozo</t>
  </si>
  <si>
    <t>Nugalėtoja</t>
  </si>
  <si>
    <t>Becoming</t>
  </si>
  <si>
    <t>FR, KZ, NL, LT</t>
  </si>
  <si>
    <t>M-FILMS</t>
  </si>
  <si>
    <t>Gyvūnas</t>
  </si>
  <si>
    <t>Animal</t>
  </si>
  <si>
    <t xml:space="preserve">Didelė drąsi graži kelionė  </t>
  </si>
  <si>
    <t>Big Bold Beautiful Journey</t>
  </si>
  <si>
    <t>US, IE</t>
  </si>
  <si>
    <t>Svajonių kedai</t>
  </si>
  <si>
    <t>Sneaks</t>
  </si>
  <si>
    <t>US, IN, GB</t>
  </si>
  <si>
    <t>Mirtinas pasivaikščiojimas</t>
  </si>
  <si>
    <t>Long Walk</t>
  </si>
  <si>
    <t>Pietinia Kronikas</t>
  </si>
  <si>
    <t>Šuo 51</t>
  </si>
  <si>
    <t>Chien 51</t>
  </si>
  <si>
    <t>Gurmaniška aistra</t>
  </si>
  <si>
    <t>Pot au Feu de Dodin Bouffant</t>
  </si>
  <si>
    <t>Žudanti virtuvė</t>
  </si>
  <si>
    <t>Morte Cucina</t>
  </si>
  <si>
    <t>TH</t>
  </si>
  <si>
    <t xml:space="preserve">Meilės melodija </t>
  </si>
  <si>
    <t>Song Sung Blue</t>
  </si>
  <si>
    <t xml:space="preserve">Svajonės  </t>
  </si>
  <si>
    <t>Drømmer</t>
  </si>
  <si>
    <t>Didieji planetos sergėtojai</t>
  </si>
  <si>
    <t>Whale Nation</t>
  </si>
  <si>
    <t>Žiedų valdovas: Žiedo brolija</t>
  </si>
  <si>
    <t>The Lord of the Rings: The Fellowship of the Ring</t>
  </si>
  <si>
    <t>Užburtas miškas</t>
  </si>
  <si>
    <t>Angelo dans la forêt mystérieuse</t>
  </si>
  <si>
    <t xml:space="preserve">Dieviškas bardakas </t>
  </si>
  <si>
    <t>Good Fortune</t>
  </si>
  <si>
    <t xml:space="preserve">Materialistai </t>
  </si>
  <si>
    <t>Materialists</t>
  </si>
  <si>
    <t xml:space="preserve">Sniego karalienė </t>
  </si>
  <si>
    <t>North</t>
  </si>
  <si>
    <t>Vieniša mama</t>
  </si>
  <si>
    <t>Solomamma</t>
  </si>
  <si>
    <t>NO, DK, LT, LV</t>
  </si>
  <si>
    <t>Dansu Films</t>
  </si>
  <si>
    <t>Magiškų gyvūnų mokykla</t>
  </si>
  <si>
    <t>School Of Magical Animals</t>
  </si>
  <si>
    <t>What the Finn – Summer of Surprises (Kannawoniwasein!)</t>
  </si>
  <si>
    <t>Aš niekada neverkiu</t>
  </si>
  <si>
    <t>Jak najdalej stąd</t>
  </si>
  <si>
    <t>IE, PL</t>
  </si>
  <si>
    <t>Lenos jūra</t>
  </si>
  <si>
    <t>Zeevonk</t>
  </si>
  <si>
    <t>Šuo, kuris keliavo traukiniu 2</t>
  </si>
  <si>
    <t>Lampo, The Travelling Dog 2</t>
  </si>
  <si>
    <t xml:space="preserve">Suleimano istorija  </t>
  </si>
  <si>
    <t>L´Histoire de Souleymane</t>
  </si>
  <si>
    <t xml:space="preserve">Mikis 17 </t>
  </si>
  <si>
    <t>Mickey 17</t>
  </si>
  <si>
    <t>Vesper</t>
  </si>
  <si>
    <t xml:space="preserve">Supermenas  </t>
  </si>
  <si>
    <t>Superman: Legacy</t>
  </si>
  <si>
    <t>Gardutė</t>
  </si>
  <si>
    <t xml:space="preserve">Pasiutusios pamergės </t>
  </si>
  <si>
    <t>Bride Hard</t>
  </si>
  <si>
    <t xml:space="preserve">Duok ženklą </t>
  </si>
  <si>
    <t>Blink Twice</t>
  </si>
  <si>
    <t xml:space="preserve">Galutinis tikslas. Kraujo linija  </t>
  </si>
  <si>
    <t>Final Destination. Bloodlines</t>
  </si>
  <si>
    <t xml:space="preserve">Uždraustos svajos  </t>
  </si>
  <si>
    <t>Dreams</t>
  </si>
  <si>
    <t>MX, US</t>
  </si>
  <si>
    <t xml:space="preserve">Konklava </t>
  </si>
  <si>
    <t>Conclave</t>
  </si>
  <si>
    <t>Medžiotojas Kreivenas</t>
  </si>
  <si>
    <t>Kraven the Hunter</t>
  </si>
  <si>
    <t>Liumjerai! Nuotykiai tęsiasi</t>
  </si>
  <si>
    <t>Lumiere! The Adventure Continues</t>
  </si>
  <si>
    <t xml:space="preserve">Angelo kiaušinis (4K restauracija)  </t>
  </si>
  <si>
    <t>Tenshi no Tamago (4K restoration)</t>
  </si>
  <si>
    <t>Narsioji Kajara</t>
  </si>
  <si>
    <t>Kayara</t>
  </si>
  <si>
    <t>PE, ES</t>
  </si>
  <si>
    <t>Tėvas</t>
  </si>
  <si>
    <t>Otec</t>
  </si>
  <si>
    <t>SK</t>
  </si>
  <si>
    <t>Grafas Montekristas</t>
  </si>
  <si>
    <t>The Count of Monte-Cristo</t>
  </si>
  <si>
    <t xml:space="preserve">Theatrical Film Distribution   </t>
  </si>
  <si>
    <t>Renuaras</t>
  </si>
  <si>
    <t>Runowâru</t>
  </si>
  <si>
    <t>Iki aušros</t>
  </si>
  <si>
    <t>Until Dawn</t>
  </si>
  <si>
    <t xml:space="preserve">Darbininkas  </t>
  </si>
  <si>
    <t>Working Man</t>
  </si>
  <si>
    <t xml:space="preserve">Kai ateina ruduo </t>
  </si>
  <si>
    <t>When Fall Is Coming</t>
  </si>
  <si>
    <t xml:space="preserve">Vagišius </t>
  </si>
  <si>
    <t>Roofman</t>
  </si>
  <si>
    <t>Agentas Hitpigas</t>
  </si>
  <si>
    <t>Hitpig</t>
  </si>
  <si>
    <t>US, CA, GB</t>
  </si>
  <si>
    <t xml:space="preserve">Nekaltoji  </t>
  </si>
  <si>
    <t>Immaculate</t>
  </si>
  <si>
    <t xml:space="preserve">Kodas raudonas  </t>
  </si>
  <si>
    <t>Red One</t>
  </si>
  <si>
    <t>Palydovė</t>
  </si>
  <si>
    <t>Companion</t>
  </si>
  <si>
    <t xml:space="preserve">Karatė vaikis: Legendos  </t>
  </si>
  <si>
    <t>Karate Kid: Legends</t>
  </si>
  <si>
    <t xml:space="preserve">Prigautas  </t>
  </si>
  <si>
    <t>Caught Stealing</t>
  </si>
  <si>
    <t xml:space="preserve">Panda vardu Mėnulis  </t>
  </si>
  <si>
    <t>Moon the Panda</t>
  </si>
  <si>
    <t xml:space="preserve">Vaiduoklių medžiotojai: sustingę iš baimės  </t>
  </si>
  <si>
    <t>Ghostbusters Frozen Empire</t>
  </si>
  <si>
    <t xml:space="preserve">Žinau, ką padarei aną vasarą </t>
  </si>
  <si>
    <t>I Know What You Did Last Summer</t>
  </si>
  <si>
    <t>Madam Web</t>
  </si>
  <si>
    <t>Madame Web</t>
  </si>
  <si>
    <t xml:space="preserve">Duokis, tuokis, žudyk </t>
  </si>
  <si>
    <t>F*** Marry Kill</t>
  </si>
  <si>
    <t>US, CA</t>
  </si>
  <si>
    <t xml:space="preserve">Grąžink ją atgal  </t>
  </si>
  <si>
    <t>Bring Her Back</t>
  </si>
  <si>
    <t xml:space="preserve">Didžioji ančių kelionė  </t>
  </si>
  <si>
    <t>Migration</t>
  </si>
  <si>
    <t>Romerija</t>
  </si>
  <si>
    <t>Romería</t>
  </si>
  <si>
    <t xml:space="preserve">Paskutinis oro gurkšnis  </t>
  </si>
  <si>
    <t>Last Breath</t>
  </si>
  <si>
    <t>Tiesos kadras</t>
  </si>
  <si>
    <t>Lee</t>
  </si>
  <si>
    <t>Ferrari</t>
  </si>
  <si>
    <t>IT, US, GB, CN</t>
  </si>
  <si>
    <t xml:space="preserve">ACME Film  </t>
  </si>
  <si>
    <t xml:space="preserve">Naktis su žudiku  </t>
  </si>
  <si>
    <t>Strange Darling</t>
  </si>
  <si>
    <t xml:space="preserve">Mano šuo Artūras </t>
  </si>
  <si>
    <t>Arthur the King</t>
  </si>
  <si>
    <t>Išgyventi vasarą</t>
  </si>
  <si>
    <t xml:space="preserve">Marija Kalas </t>
  </si>
  <si>
    <t>Maria</t>
  </si>
  <si>
    <t>CL, IT, DE, US</t>
  </si>
  <si>
    <t xml:space="preserve">Super Čarlis  </t>
  </si>
  <si>
    <t>Super-Charlie</t>
  </si>
  <si>
    <t>Žiuli vis tyli</t>
  </si>
  <si>
    <t>Julie Zwijgt</t>
  </si>
  <si>
    <t>BE</t>
  </si>
  <si>
    <t>Mano ypatingas sūnus</t>
  </si>
  <si>
    <t>Unbreakable boy</t>
  </si>
  <si>
    <t>Kur dingo Ana Frank?</t>
  </si>
  <si>
    <t>Where Is Anne Frank</t>
  </si>
  <si>
    <t>PL, BE, FR, NL, LU, IL</t>
  </si>
  <si>
    <t xml:space="preserve">Nuogas ginklas  </t>
  </si>
  <si>
    <t>The Naked Gun</t>
  </si>
  <si>
    <t xml:space="preserve">Vermiljas  </t>
  </si>
  <si>
    <t>Vermiglio</t>
  </si>
  <si>
    <t xml:space="preserve">Anonimas  </t>
  </si>
  <si>
    <t>Relay</t>
  </si>
  <si>
    <t>Senio kelionės</t>
  </si>
  <si>
    <t>Film Jam</t>
  </si>
  <si>
    <t>Išvarymas</t>
  </si>
  <si>
    <t>Conjuring</t>
  </si>
  <si>
    <t xml:space="preserve">Chainsaw man filmas: Reze arka </t>
  </si>
  <si>
    <t>Chainsaw Man – The Movie: Reze Arc</t>
  </si>
  <si>
    <t>Našlaitis</t>
  </si>
  <si>
    <t>Árva</t>
  </si>
  <si>
    <t>HU</t>
  </si>
  <si>
    <t>Diena kai aš sugrįšiu</t>
  </si>
  <si>
    <t>The Mercy</t>
  </si>
  <si>
    <t>Mažoji sesė</t>
  </si>
  <si>
    <t>La petite dernière</t>
  </si>
  <si>
    <t>FR, DE</t>
  </si>
  <si>
    <t>Begalybė</t>
  </si>
  <si>
    <t>L’immensita</t>
  </si>
  <si>
    <t>Katinas vaiduoklis Andzu</t>
  </si>
  <si>
    <t>Ghost Cat Anzu</t>
  </si>
  <si>
    <t>JP, FR</t>
  </si>
  <si>
    <t xml:space="preserve">Grožio kaina </t>
  </si>
  <si>
    <t>Shell</t>
  </si>
  <si>
    <t>Būtybė</t>
  </si>
  <si>
    <t>Presence</t>
  </si>
  <si>
    <t>Blogiausias žmogus pasaulyje</t>
  </si>
  <si>
    <t>Verdens verste menneske</t>
  </si>
  <si>
    <t>NO, FR, SE, DK</t>
  </si>
  <si>
    <t xml:space="preserve">Bitininkas  </t>
  </si>
  <si>
    <t>Beekeeper</t>
  </si>
  <si>
    <t xml:space="preserve">Medžiotojai  </t>
  </si>
  <si>
    <t>Afterburn</t>
  </si>
  <si>
    <t>Džiuljan</t>
  </si>
  <si>
    <t>Julian</t>
  </si>
  <si>
    <t xml:space="preserve">Madam Clicquot  </t>
  </si>
  <si>
    <t>Widow Clicquot</t>
  </si>
  <si>
    <t>10 katino gyvenimų</t>
  </si>
  <si>
    <t>10 Lives</t>
  </si>
  <si>
    <t>Mokinys</t>
  </si>
  <si>
    <t>Apprentice</t>
  </si>
  <si>
    <t>DK, CA, IE, US</t>
  </si>
  <si>
    <t>Mija ir baltasis liūtas</t>
  </si>
  <si>
    <t>Mia and the White Lions</t>
  </si>
  <si>
    <t>FR, DE, ZA</t>
  </si>
  <si>
    <t>Sapnų kūrėjai</t>
  </si>
  <si>
    <t>Dreambuilders</t>
  </si>
  <si>
    <t xml:space="preserve">Borderlands: paslaptinga relikvija </t>
  </si>
  <si>
    <t>Borderlands</t>
  </si>
  <si>
    <t xml:space="preserve">Klounas kukurūzų lauke </t>
  </si>
  <si>
    <t>Clown in a Cornfield</t>
  </si>
  <si>
    <t xml:space="preserve">Tornadų medžiotojai  </t>
  </si>
  <si>
    <t>Twisters</t>
  </si>
  <si>
    <t xml:space="preserve">ACME Film / WB </t>
  </si>
  <si>
    <t xml:space="preserve">Laimikis  </t>
  </si>
  <si>
    <t>Keeper</t>
  </si>
  <si>
    <t>Titina šiaurės ašigalyje</t>
  </si>
  <si>
    <t>Titina</t>
  </si>
  <si>
    <t xml:space="preserve">Beždžionė </t>
  </si>
  <si>
    <t>Monkey</t>
  </si>
  <si>
    <t>Kryčio anatomija</t>
  </si>
  <si>
    <t>Anatomie d'une chute</t>
  </si>
  <si>
    <t>Numylėtinė</t>
  </si>
  <si>
    <t>Miller's Girl</t>
  </si>
  <si>
    <t xml:space="preserve">Tyli naktis. Siaubo naktis  </t>
  </si>
  <si>
    <t>Silent Night, Deadly Night</t>
  </si>
  <si>
    <t>Po debesimis</t>
  </si>
  <si>
    <t>Sotto le nuvole</t>
  </si>
  <si>
    <t xml:space="preserve">Už gretimų durų </t>
  </si>
  <si>
    <t>The Room Next Door</t>
  </si>
  <si>
    <t>Meškiukas Padingtonas 2</t>
  </si>
  <si>
    <t>Paddington 2</t>
  </si>
  <si>
    <t>Lovos trikampis</t>
  </si>
  <si>
    <t>Threesome</t>
  </si>
  <si>
    <t>Nepageidaujama viešnia</t>
  </si>
  <si>
    <t>Anniversary</t>
  </si>
  <si>
    <t>Nesėkmė dulkinantis arba šelmiškas porno</t>
  </si>
  <si>
    <t>Babardeala cu bucluc sau porno balamuc</t>
  </si>
  <si>
    <t>CZ, HR, LU, RO</t>
  </si>
  <si>
    <t>Ema ir juodasis jaguaras</t>
  </si>
  <si>
    <t>Le Dernier Jaguar</t>
  </si>
  <si>
    <t>FR, DE, CA</t>
  </si>
  <si>
    <t xml:space="preserve">Akis už akį  </t>
  </si>
  <si>
    <t>Eye for an Eye</t>
  </si>
  <si>
    <t xml:space="preserve">Prarastose žemėse  </t>
  </si>
  <si>
    <t>In the Lost Lands</t>
  </si>
  <si>
    <t>US, DE, CA</t>
  </si>
  <si>
    <t xml:space="preserve">Bjaurioji sesuo </t>
  </si>
  <si>
    <t>Den stygge stesøsteren</t>
  </si>
  <si>
    <t>NO, DK, RO, PL, SE</t>
  </si>
  <si>
    <t>Kosminiai draugai</t>
  </si>
  <si>
    <t>Headspace</t>
  </si>
  <si>
    <t>ZA</t>
  </si>
  <si>
    <t>Opus</t>
  </si>
  <si>
    <t xml:space="preserve">Atleisk, mažytė  </t>
  </si>
  <si>
    <t>Sorry, Baby</t>
  </si>
  <si>
    <t>Išvarymas 2</t>
  </si>
  <si>
    <t>Conjuring 2</t>
  </si>
  <si>
    <t>Po saulės</t>
  </si>
  <si>
    <t>Aftersun</t>
  </si>
  <si>
    <t>Išvarymas 4: Paskutinės apeigos</t>
  </si>
  <si>
    <t>The Conjuring 4: Last Rites</t>
  </si>
  <si>
    <t xml:space="preserve">Žiedų valdovas: Rohirimų karas </t>
  </si>
  <si>
    <t>Lord of the Rings: The War of the Rohirrim</t>
  </si>
  <si>
    <t>Suzume</t>
  </si>
  <si>
    <t xml:space="preserve">Lošėjos širdis  </t>
  </si>
  <si>
    <t>On Swift Horses</t>
  </si>
  <si>
    <t xml:space="preserve">Sing Singo kalėjimas  </t>
  </si>
  <si>
    <t>Sing Sing</t>
  </si>
  <si>
    <t>Išpuikusi princesė</t>
  </si>
  <si>
    <t>Proud Princess</t>
  </si>
  <si>
    <t>CZ</t>
  </si>
  <si>
    <t>Super elfai</t>
  </si>
  <si>
    <t>Super Elfkins</t>
  </si>
  <si>
    <t xml:space="preserve">Nepažįstamieji: antra dalis </t>
  </si>
  <si>
    <t>The Strangers: Chapter 2</t>
  </si>
  <si>
    <t>US, ES</t>
  </si>
  <si>
    <t xml:space="preserve">Misija Titanas  </t>
  </si>
  <si>
    <t>Slingshot</t>
  </si>
  <si>
    <t>US, HU, ID</t>
  </si>
  <si>
    <t xml:space="preserve">Jei galėčiau, tau įspirčiau </t>
  </si>
  <si>
    <t>If I Had Legs I’d Kick You</t>
  </si>
  <si>
    <t>Liepsnojanti širdis</t>
  </si>
  <si>
    <t>Fireheart</t>
  </si>
  <si>
    <t xml:space="preserve">Stebėtojai  </t>
  </si>
  <si>
    <t>The Watchers</t>
  </si>
  <si>
    <t>Alfa</t>
  </si>
  <si>
    <t>Alpha</t>
  </si>
  <si>
    <t>Varnas</t>
  </si>
  <si>
    <t>The Crow</t>
  </si>
  <si>
    <t xml:space="preserve">Išnykimo valanda </t>
  </si>
  <si>
    <t>Weapons</t>
  </si>
  <si>
    <t>Aukščio įkaitai</t>
  </si>
  <si>
    <t>Flight Risk</t>
  </si>
  <si>
    <t xml:space="preserve">Niekada nepaleisk </t>
  </si>
  <si>
    <t>Never Let Go</t>
  </si>
  <si>
    <t>Mažytė mama</t>
  </si>
  <si>
    <t>Petite maman</t>
  </si>
  <si>
    <t>Aris</t>
  </si>
  <si>
    <t>Ari</t>
  </si>
  <si>
    <t xml:space="preserve">Varžovai  </t>
  </si>
  <si>
    <t>Challengers</t>
  </si>
  <si>
    <t>200% Vilkas</t>
  </si>
  <si>
    <t>200% Wolf</t>
  </si>
  <si>
    <t>AU, ES, DE</t>
  </si>
  <si>
    <t>Lapių kelionė ledynuose</t>
  </si>
  <si>
    <t>Kina and Yuk</t>
  </si>
  <si>
    <t>IT, CA, FR</t>
  </si>
  <si>
    <t>Bagman: šeimos prakeiksmas</t>
  </si>
  <si>
    <t>Bagman</t>
  </si>
  <si>
    <t>Isterija</t>
  </si>
  <si>
    <t>Hysteria</t>
  </si>
  <si>
    <t>Nutrūktgalviai: Don Kichoto pėdsakais</t>
  </si>
  <si>
    <t>Giants of La Mancha</t>
  </si>
  <si>
    <t>AR, BE, DE</t>
  </si>
  <si>
    <t>Žaisti Gyvenimą</t>
  </si>
  <si>
    <t>Teisė mylėti</t>
  </si>
  <si>
    <t>Renai Saiban</t>
  </si>
  <si>
    <t>Nėra tokio žvėries</t>
  </si>
  <si>
    <t>Kein Tier. So Wild.</t>
  </si>
  <si>
    <t>DE, PL, FR</t>
  </si>
  <si>
    <t>Barbora. Laikas nuotykiams</t>
  </si>
  <si>
    <t>Basia. Radzę sobie!</t>
  </si>
  <si>
    <t>LT, PL</t>
  </si>
  <si>
    <t>Art shot</t>
  </si>
  <si>
    <t xml:space="preserve">Diplodokas </t>
  </si>
  <si>
    <t>Diplodocus</t>
  </si>
  <si>
    <t>Kartu iš meilės šunims</t>
  </si>
  <si>
    <t>Puppy love</t>
  </si>
  <si>
    <t xml:space="preserve">Aistrų virtuvė </t>
  </si>
  <si>
    <t>La Cocina</t>
  </si>
  <si>
    <t>US, MX</t>
  </si>
  <si>
    <t>Heidi ir mažasis lūšiukas</t>
  </si>
  <si>
    <t>Heidi - Die Legende vom Luchs</t>
  </si>
  <si>
    <t>Nevados rožė</t>
  </si>
  <si>
    <t>Rose of Nevada</t>
  </si>
  <si>
    <t>Nepažįstamieji: pirma dalis</t>
  </si>
  <si>
    <t>Strangers: Chapter One</t>
  </si>
  <si>
    <t>Praeities šešėlis</t>
  </si>
  <si>
    <t>May December</t>
  </si>
  <si>
    <t xml:space="preserve">Milli Vanilli </t>
  </si>
  <si>
    <t>Girl You Know It's True</t>
  </si>
  <si>
    <t xml:space="preserve">Šuo ir katė. Pabėgimas </t>
  </si>
  <si>
    <t>Chien et Chat</t>
  </si>
  <si>
    <t>Godzila ir kongas: Nauja imperija</t>
  </si>
  <si>
    <t>Godzilla x Kong: The New Empire</t>
  </si>
  <si>
    <t>Venomas 3</t>
  </si>
  <si>
    <t>Venom: The Last Dance</t>
  </si>
  <si>
    <t xml:space="preserve">Apsaugoti bet kokia kaina  </t>
  </si>
  <si>
    <t>She Rides Shotgun</t>
  </si>
  <si>
    <t>Bintė</t>
  </si>
  <si>
    <t>Binti</t>
  </si>
  <si>
    <t>Mūza</t>
  </si>
  <si>
    <t xml:space="preserve">Demon Slayer: Kimetsu no Yaiba begalybės pilis </t>
  </si>
  <si>
    <t>Demon Slayer: Kimetsu no Yaiba Infinity Castle</t>
  </si>
  <si>
    <t xml:space="preserve">Mirties korta  </t>
  </si>
  <si>
    <t>Tarot</t>
  </si>
  <si>
    <t xml:space="preserve">Nedžentelmeniško karo ministerija </t>
  </si>
  <si>
    <t>The Ministry of Ungentlemanly Warfare</t>
  </si>
  <si>
    <t>US, GB, TR</t>
  </si>
  <si>
    <t>Kopa</t>
  </si>
  <si>
    <t>Dune</t>
  </si>
  <si>
    <t>Džokeris: Folie A Deux</t>
  </si>
  <si>
    <t>Joker: Folie a Deux</t>
  </si>
  <si>
    <t xml:space="preserve">Baltasis lokys – princas  </t>
  </si>
  <si>
    <t>Kvitebjørn</t>
  </si>
  <si>
    <t xml:space="preserve">Sąskaitininkas 2 </t>
  </si>
  <si>
    <t>Accountant 2</t>
  </si>
  <si>
    <t>Fantastinių gyvūnų legenda</t>
  </si>
  <si>
    <t>Zak &amp; Wowo, la légende de Lendarys</t>
  </si>
  <si>
    <t>Mėnuo</t>
  </si>
  <si>
    <t>Pajamos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</si>
  <si>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</si>
  <si>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</si>
  <si>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</si>
  <si>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</si>
  <si>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</si>
  <si>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</si>
  <si>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</si>
  <si>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</si>
  <si>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</si>
  <si>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</si>
  <si>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</si>
  <si>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</si>
  <si>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Total</t>
  </si>
  <si>
    <t>2026 m. sausio mėnesį Lietuvos kino teatruose rodytų filmų topas
2026 January Lithuanian theatrical film TOP</t>
  </si>
  <si>
    <t xml:space="preserve">Įsikūnijimas. Ugnis ir pelenai </t>
  </si>
  <si>
    <t xml:space="preserve">Tarnaitė </t>
  </si>
  <si>
    <t xml:space="preserve">Malonė  </t>
  </si>
  <si>
    <t xml:space="preserve">Amžinai kartu  </t>
  </si>
  <si>
    <t xml:space="preserve">Apgaulės meistrai 3  </t>
  </si>
  <si>
    <t xml:space="preserve">Bugonija </t>
  </si>
  <si>
    <t xml:space="preserve">Potvynis  </t>
  </si>
  <si>
    <t xml:space="preserve">Mūšis po mūšio </t>
  </si>
  <si>
    <t xml:space="preserve">Šuo, kuris keliavo traukiniu 2 </t>
  </si>
  <si>
    <t xml:space="preserve">Monstrų vakarėlis  </t>
  </si>
  <si>
    <t xml:space="preserve">Viena gyvybė </t>
  </si>
  <si>
    <t xml:space="preserve">Katinas vaiduoklis Andzu  </t>
  </si>
  <si>
    <t xml:space="preserve">Momo ir laiko paslaptis  </t>
  </si>
  <si>
    <t>–</t>
  </si>
  <si>
    <t xml:space="preserve">Grafas Montekristas </t>
  </si>
  <si>
    <t>2026 m. vasario mėnesį Lietuvos kino teatruose rodytų filmų topas
2026 February Lithuanian theatrical film TOP</t>
  </si>
  <si>
    <t xml:space="preserve">Vėtrų kalnas </t>
  </si>
  <si>
    <t xml:space="preserve">Čarlis nuostabusis </t>
  </si>
  <si>
    <t xml:space="preserve">Kelias į nusikaltimą </t>
  </si>
  <si>
    <t xml:space="preserve">Švilpukas </t>
  </si>
  <si>
    <t xml:space="preserve">Užkratas </t>
  </si>
  <si>
    <t>Nėra kitos išeities (No Other Choice)</t>
  </si>
  <si>
    <t xml:space="preserve">Mados užkulisiai </t>
  </si>
  <si>
    <t xml:space="preserve">Nusidėjėliai  </t>
  </si>
  <si>
    <t xml:space="preserve">Užburtas miškas </t>
  </si>
  <si>
    <t xml:space="preserve">Šuo kuris keliavo traukiniu  </t>
  </si>
  <si>
    <t xml:space="preserve">Vesper </t>
  </si>
  <si>
    <t xml:space="preserve">Mija ir baltasis liūtas </t>
  </si>
  <si>
    <t xml:space="preserve">Balerina </t>
  </si>
  <si>
    <t xml:space="preserve">Mažasis čempionas </t>
  </si>
  <si>
    <t>2026 m. kovo mėnesį Lietuvos kino teatruose rodytų filmų topas
2026 March Lithuanian theatrical film TOP</t>
  </si>
  <si>
    <t xml:space="preserve">Šokliai </t>
  </si>
  <si>
    <t xml:space="preserve">Viskas primena tave </t>
  </si>
  <si>
    <t xml:space="preserve">Miškų bastūnai </t>
  </si>
  <si>
    <t xml:space="preserve">Stebuklingas Tolumų medis </t>
  </si>
  <si>
    <t xml:space="preserve">Gyvenk drąsiai </t>
  </si>
  <si>
    <t xml:space="preserve">Baltoji paukštė </t>
  </si>
  <si>
    <t xml:space="preserve">Tėvas </t>
  </si>
  <si>
    <t xml:space="preserve">Akiplėša  </t>
  </si>
  <si>
    <t xml:space="preserve">Katytė Moksi </t>
  </si>
  <si>
    <t xml:space="preserve">Nepažįstamieji: antra dalis  </t>
  </si>
  <si>
    <t xml:space="preserve">Išpuikusi princesė  </t>
  </si>
  <si>
    <t xml:space="preserve">Svajonių kedai </t>
  </si>
  <si>
    <t xml:space="preserve">Heidi ir mažasis lūšiukas </t>
  </si>
  <si>
    <t>2026 m. balandžio mėnesį Lietuvos kino teatruose rodytų filmų topas
2026 April Lithuanian theatrical film TOP</t>
  </si>
  <si>
    <t>Preview</t>
  </si>
  <si>
    <t xml:space="preserve">Augintinių ekspresas  </t>
  </si>
  <si>
    <t xml:space="preserve">Arko </t>
  </si>
  <si>
    <t>Kino pasaka</t>
  </si>
  <si>
    <t>2026 m. gegužės mėnesį Lietuvos kino teatruose rodytų filmų topas
2026 May Lithuanian theatrical film TOP</t>
  </si>
  <si>
    <t>Lee Cronino mumija</t>
  </si>
  <si>
    <t>Lee Cronin's The Mummy</t>
  </si>
  <si>
    <t>The Rental Family</t>
  </si>
  <si>
    <t xml:space="preserve">Kur dingo Ana Frank? </t>
  </si>
  <si>
    <t>2026 m. birželio mėnesį Lietuvos kino teatruose rodytų filmų topas
2026 June Lithuanian theatrical film TOP</t>
  </si>
  <si>
    <t>Lampo the Travelling Dog</t>
  </si>
  <si>
    <t>FR, UK, US</t>
  </si>
  <si>
    <t>Count of Monte Cristo, The</t>
  </si>
  <si>
    <t>SE, DK, NL</t>
  </si>
  <si>
    <t>Tafiti: Across the Desert</t>
  </si>
  <si>
    <t>Paskutinis Vikingas</t>
  </si>
  <si>
    <t>EPiC: Elvis Presley in Concer</t>
  </si>
  <si>
    <t>Džiulian</t>
  </si>
  <si>
    <t xml:space="preserve">-   </t>
  </si>
  <si>
    <t>2026 m. liepos mėnesį Lietuvos kino teatruose rodytų filmų topas
2026 July Lithuanian theatrical film TOP</t>
  </si>
  <si>
    <t>Čarlis Nuostabusis</t>
  </si>
  <si>
    <t>UK</t>
  </si>
  <si>
    <t>US, IN, UK</t>
  </si>
  <si>
    <t>Goat: Visų laikų geriausias</t>
  </si>
  <si>
    <t>2026 m. rugpjūčio mėnesį Lietuvos kino teatruose rodytų filmų topas
2026 August Lithuanian theatrical film 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</si>
</sst>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#,##0\ &quot;€&quot;"/>
    <numFmt numFmtId="165" formatCode="yyyy/mm/dd;@"/>
  </numFmts>
  <fonts count="13">
    <font>
      <sz val="11"/>
      <color theme="1"/>
      <name val="Aptos Narrow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charset val="1"/>
    </font>
    <font>
      <sz val="11"/>
      <color theme="1"/>
      <name val="Aptos Narrow"/>
      <family val="2"/>
      <charset val="186"/>
      <scheme val="minor"/>
    </font>
    <font>
      <sz val="10"/>
      <color theme="1"/>
      <name val="Arial"/>
      <charset val="1"/>
    </font>
    <font>
      <sz val="10"/>
      <color rgb="FF000000"/>
      <name val="Verdana"/>
      <charset val="1"/>
    </font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Aptos Narrow"/>
      <family val="2"/>
      <charset val="186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1" fillId="0" borderId="1" xfId="0" applyFont="1" applyBorder="1"/>
    <xf numFmtId="1" fontId="1" fillId="0" borderId="0" xfId="0" applyNumberFormat="1" applyFont="1"/>
    <xf numFmtId="0" fontId="1" fillId="0" borderId="2" xfId="0" applyFont="1" applyBorder="1"/>
    <xf numFmtId="0" fontId="1" fillId="0" borderId="0" xfId="0" quotePrefix="1" applyFont="1" applyAlignment="1">
      <alignment horizontal="center" vertical="top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wrapText="1"/>
    </xf>
    <xf numFmtId="0" fontId="7" fillId="0" borderId="0" xfId="0" applyFont="1"/>
    <xf numFmtId="165" fontId="1" fillId="0" borderId="0" xfId="0" quotePrefix="1" applyNumberFormat="1" applyFont="1" applyAlignment="1">
      <alignment horizontal="center"/>
    </xf>
    <xf numFmtId="164" fontId="1" fillId="0" borderId="0" xfId="1" applyNumberFormat="1" applyFont="1" applyFill="1"/>
    <xf numFmtId="0" fontId="1" fillId="0" borderId="0" xfId="0" quotePrefix="1" applyFont="1"/>
    <xf numFmtId="0" fontId="8" fillId="0" borderId="0" xfId="0" applyFont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horizontal="right"/>
    </xf>
    <xf numFmtId="0" fontId="0" fillId="0" borderId="3" xfId="0" applyBorder="1"/>
    <xf numFmtId="164" fontId="0" fillId="0" borderId="4" xfId="0" applyNumberFormat="1" applyBorder="1"/>
    <xf numFmtId="3" fontId="0" fillId="0" borderId="5" xfId="0" applyNumberFormat="1" applyBorder="1"/>
    <xf numFmtId="0" fontId="0" fillId="0" borderId="6" xfId="0" applyBorder="1"/>
    <xf numFmtId="164" fontId="0" fillId="0" borderId="2" xfId="0" applyNumberFormat="1" applyBorder="1"/>
    <xf numFmtId="3" fontId="0" fillId="0" borderId="7" xfId="0" applyNumberFormat="1" applyBorder="1"/>
    <xf numFmtId="0" fontId="0" fillId="0" borderId="8" xfId="0" applyBorder="1"/>
    <xf numFmtId="164" fontId="0" fillId="0" borderId="9" xfId="0" applyNumberFormat="1" applyBorder="1"/>
    <xf numFmtId="3" fontId="0" fillId="0" borderId="10" xfId="0" applyNumberFormat="1" applyBorder="1"/>
    <xf numFmtId="3" fontId="1" fillId="0" borderId="0" xfId="0" applyNumberFormat="1" applyFont="1" applyAlignment="1">
      <alignment horizontal="center"/>
    </xf>
    <xf numFmtId="0" fontId="0" fillId="2" borderId="0" xfId="0" applyFill="1"/>
    <xf numFmtId="3" fontId="9" fillId="3" borderId="2" xfId="0" applyNumberFormat="1" applyFont="1" applyFill="1" applyBorder="1"/>
    <xf numFmtId="6" fontId="9" fillId="3" borderId="2" xfId="0" applyNumberFormat="1" applyFont="1" applyFill="1" applyBorder="1"/>
    <xf numFmtId="14" fontId="0" fillId="0" borderId="0" xfId="0" applyNumberFormat="1"/>
    <xf numFmtId="165" fontId="1" fillId="0" borderId="1" xfId="0" applyNumberFormat="1" applyFont="1" applyBorder="1"/>
    <xf numFmtId="0" fontId="5" fillId="0" borderId="1" xfId="0" applyFont="1" applyBorder="1"/>
    <xf numFmtId="16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2" fillId="0" borderId="0" xfId="0" applyFont="1"/>
    <xf numFmtId="165" fontId="12" fillId="0" borderId="0" xfId="0" applyNumberFormat="1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</cellXfs>
  <cellStyles count="2">
    <cellStyle name="Currency" xfId="1" builtinId="4"/>
    <cellStyle name="Normal" xfId="0" builtinId="0"/>
  </cellStyles>
  <dxfs count="148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  <fill>
        <patternFill patternType="none"/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  <fill>
        <patternFill patternType="none"/>
      </fill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  <fill>
        <patternFill patternType="none"/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  <fill>
        <patternFill patternType="none"/>
      </fill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  <fill>
        <patternFill patternType="none"/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  <fill>
        <patternFill patternType="none"/>
      </fill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  <fill>
        <patternFill patternType="none"/>
      </fill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  <fill>
        <patternFill patternType="none"/>
      </fill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fill>
        <patternFill patternType="none"/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64" formatCode="#,##0\ &quot;€&quot;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#,##0\ &quot;€&quot;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5" formatCode="yyyy/mm/dd;@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  <alignment horizontal="right" vertical="bottom" textRotation="0" wrapText="0" indent="0" justifyLastLine="0" shrinkToFit="0" readingOrder="0"/>
    </dxf>
    <dxf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  <alignment horizontal="right" vertical="bottom" textRotation="0" wrapText="0" indent="0" justifyLastLine="0" shrinkToFit="0" readingOrder="0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14C174-F0B2-44D1-8711-A4C0AC20458C}" name="Table224" displayName="Table224" ref="A2:I386" totalsRowCount="1" headerRowDxfId="145" dataDxfId="144">
  <autoFilter ref="A2:I385" xr:uid="{EB17DCEE-9702-4CD7-8604-3F87BF2EF15D}"/>
  <sortState xmlns:xlrd2="http://schemas.microsoft.com/office/spreadsheetml/2017/richdata2" ref="A3:I385">
    <sortCondition descending="1" ref="E2:E385"/>
  </sortState>
  <tableColumns count="9">
    <tableColumn id="9" xr3:uid="{4EEF643A-C141-4FDC-B746-C8C76DBB5EF8}" name="Eil. Nr." dataDxfId="143"/>
    <tableColumn id="1" xr3:uid="{C375C828-B70B-40F4-9AFD-6C565C57C686}" name="Filmo pavadinimas" dataDxfId="142"/>
    <tableColumn id="2" xr3:uid="{586E52EB-5BC1-4FD0-8898-6E9D49D93D24}" name="Filmo pavadinimas orginalo kalba" dataDxfId="141"/>
    <tableColumn id="3" xr3:uid="{798D9AF4-6BF0-4923-946E-E27962FBB69C}" name="Kilmės šalis" dataDxfId="140"/>
    <tableColumn id="4" xr3:uid="{E4143609-46AE-4229-9428-D818A83FBE94}" name="Pajamos " totalsRowFunction="sum" dataDxfId="138" totalsRowDxfId="139"/>
    <tableColumn id="5" xr3:uid="{E1B89330-900C-42CE-B01E-950D2D9718A9}" name="Žiūrovų skaičius" totalsRowFunction="sum" dataDxfId="136" totalsRowDxfId="137"/>
    <tableColumn id="6" xr3:uid="{8BE7E3B0-77CE-4267-9D34-552D7AA8BF83}" name="Kopijų skaičius" dataDxfId="135"/>
    <tableColumn id="7" xr3:uid="{60447061-9AD4-4E70-A2D7-3A787366EDEB}" name="Premjeros data" dataDxfId="134"/>
    <tableColumn id="8" xr3:uid="{6779CC55-2357-4627-9EC3-B12ED1981B5D}" name="Platintojas" dataDxfId="133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F58D0E-DA0B-4B21-BDC8-D8CF9F87EF04}" name="Table4" displayName="Table4" ref="D388:F401" totalsRowCount="1" headerRowDxfId="132" totalsRowDxfId="131" headerRowBorderDxfId="129" tableBorderDxfId="130" totalsRowBorderDxfId="128">
  <autoFilter ref="D388:F400" xr:uid="{F1F58D0E-DA0B-4B21-BDC8-D8CF9F87EF04}"/>
  <tableColumns count="3">
    <tableColumn id="1" xr3:uid="{F9DA9B55-8E2D-4357-AA49-A779C9ABEBD6}" name="Mėnuo" totalsRowLabel="Total" dataDxfId="126" totalsRowDxfId="127"/>
    <tableColumn id="2" xr3:uid="{A2496BFD-8742-496E-B474-9BB3170E46BD}" name="Pajamos" totalsRowFunction="custom" dataDxfId="124" totalsRowDxfId="125">
      <totalsRowFormula>SUM(E389:E400)</totalsRowFormula>
    </tableColumn>
    <tableColumn id="3" xr3:uid="{E75624F9-F1C5-4AE4-8D1F-674690754D8F}" name="Žiūrovų skaičius" totalsRowFunction="custom" dataDxfId="122" totalsRowDxfId="123">
      <totalsRowFormula>SUM(Table4[Žiūrovų skaičius])</totalsRow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17DCEE-9702-4CD7-8604-3F87BF2EF15D}" name="Table2" displayName="Table2" ref="A2:I83" totalsRowCount="1" headerRowDxfId="121" dataDxfId="120">
  <autoFilter ref="A2:I82" xr:uid="{EB17DCEE-9702-4CD7-8604-3F87BF2EF15D}"/>
  <sortState xmlns:xlrd2="http://schemas.microsoft.com/office/spreadsheetml/2017/richdata2" ref="A3:I82">
    <sortCondition descending="1" ref="E2:E82"/>
  </sortState>
  <tableColumns count="9">
    <tableColumn id="9" xr3:uid="{5568B595-2BBA-4FD2-8D89-641F81B0ABC9}" name="Eil. Nr." dataDxfId="119">
      <calculatedColumnFormula>IF(B3&lt;&gt;"",ROW()-2,"")</calculatedColumnFormula>
    </tableColumn>
    <tableColumn id="1" xr3:uid="{51DC4EF7-A2D9-4DA4-B2F2-8C7A879D7A62}" name="Filmo pavadinimas" totalsRowFunction="count" dataDxfId="118"/>
    <tableColumn id="2" xr3:uid="{118EBC8C-8E62-4C81-BD54-952D18F84ACD}" name="Filmo pavadinimas orginalo kalba" dataDxfId="117"/>
    <tableColumn id="3" xr3:uid="{69BF8214-BED4-42C5-841C-D7650B0DD13D}" name="Kilmės šalis" dataDxfId="116"/>
    <tableColumn id="4" xr3:uid="{A391D547-D95C-45CC-9E28-AD02AB3F0A2C}" name="Pajamos " totalsRowFunction="sum" dataDxfId="114" totalsRowDxfId="115"/>
    <tableColumn id="5" xr3:uid="{74363406-77B6-4C1E-90F4-E33597C08937}" name="Žiūrovų skaičius" totalsRowFunction="sum" dataDxfId="112" totalsRowDxfId="113"/>
    <tableColumn id="6" xr3:uid="{A1AEEACC-D8C3-42B2-857C-2A30E501FBA3}" name="Kopijų skaičius" dataDxfId="111"/>
    <tableColumn id="7" xr3:uid="{2C7DBCB4-E209-4527-B947-E1D401A86F67}" name="Premjeros data" dataDxfId="110"/>
    <tableColumn id="8" xr3:uid="{DB17A897-420D-452E-A3B5-698F51412BFE}" name="Platintojas" totalsRowFunction="count" dataDxfId="10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83DF2B-D37F-46EA-8BCE-CDCB3750BFC5}" name="Table22" displayName="Table22" ref="A2:I81" totalsRowCount="1" headerRowDxfId="108" dataDxfId="107">
  <autoFilter ref="A2:I80" xr:uid="{EB17DCEE-9702-4CD7-8604-3F87BF2EF15D}"/>
  <sortState xmlns:xlrd2="http://schemas.microsoft.com/office/spreadsheetml/2017/richdata2" ref="A3:I80">
    <sortCondition descending="1" ref="E2:E80"/>
  </sortState>
  <tableColumns count="9">
    <tableColumn id="9" xr3:uid="{A0FF5D7B-AE02-421A-AD69-BF0470F70928}" name="Eil. Nr." dataDxfId="106">
      <calculatedColumnFormula>IF(B3&lt;&gt;"",ROW()-2,"")</calculatedColumnFormula>
    </tableColumn>
    <tableColumn id="1" xr3:uid="{96AEECA2-7EDC-4F4A-94DF-104353A37308}" name="Filmo pavadinimas" totalsRowFunction="count" dataDxfId="105"/>
    <tableColumn id="2" xr3:uid="{F18068DB-19F6-4330-8E5B-580A22114A59}" name="Filmo pavadinimas orginalo kalba" dataDxfId="104"/>
    <tableColumn id="3" xr3:uid="{87235A04-A51D-4E52-A554-B9EB96796828}" name="Kilmės šalis" dataDxfId="103"/>
    <tableColumn id="4" xr3:uid="{1E6CD5AE-2A24-4671-B4B5-ED8E87CEFC1C}" name="Pajamos " totalsRowFunction="sum" dataDxfId="101" totalsRowDxfId="102"/>
    <tableColumn id="5" xr3:uid="{8F7A88A2-61CB-47DE-9676-5F1E6934C9C2}" name="Žiūrovų skaičius" totalsRowFunction="sum" dataDxfId="99" totalsRowDxfId="100"/>
    <tableColumn id="6" xr3:uid="{89E34B94-64F1-4BAE-B59F-F3D7AF372DB0}" name="Kopijų skaičius" dataDxfId="98"/>
    <tableColumn id="7" xr3:uid="{40D7A618-2227-4F04-8FB8-F3A5CACFB0B7}" name="Premjeros data" dataDxfId="97"/>
    <tableColumn id="8" xr3:uid="{D82C2E56-9264-4327-8C8B-643F6DFB27A2}" name="Platintojas" dataDxfId="96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808FB9D-0CFE-421B-81C4-CDA7008868FC}" name="Table226" displayName="Table226" ref="A2:I213" totalsRowCount="1" headerRowDxfId="95" dataDxfId="94">
  <autoFilter ref="A2:I212" xr:uid="{EB17DCEE-9702-4CD7-8604-3F87BF2EF15D}"/>
  <sortState xmlns:xlrd2="http://schemas.microsoft.com/office/spreadsheetml/2017/richdata2" ref="A3:I212">
    <sortCondition descending="1" ref="E2:E212"/>
  </sortState>
  <tableColumns count="9">
    <tableColumn id="9" xr3:uid="{5DEBECD1-A0C2-4B8C-980B-02B99377B568}" name="Eil. Nr." dataDxfId="93">
      <calculatedColumnFormula>IF(B3&lt;&gt;"",ROW()-2,"")</calculatedColumnFormula>
    </tableColumn>
    <tableColumn id="1" xr3:uid="{9E2C15B7-EEEA-4D10-9B32-134910F795F9}" name="Filmo pavadinimas" totalsRowFunction="count" dataDxfId="92"/>
    <tableColumn id="2" xr3:uid="{A8875771-5CEA-4E44-B6FF-4BC14F78EC93}" name="Filmo pavadinimas orginalo kalba" dataDxfId="91"/>
    <tableColumn id="3" xr3:uid="{84333321-6BCC-4770-B567-547E29E8C536}" name="Kilmės šalis" dataDxfId="90"/>
    <tableColumn id="4" xr3:uid="{8AB86FDF-1422-4FEE-B3E9-AE59CB447C50}" name="Pajamos " totalsRowFunction="sum" dataDxfId="88" totalsRowDxfId="89"/>
    <tableColumn id="5" xr3:uid="{C7DF4121-4F30-48DA-9C1A-B8F33375BB63}" name="Žiūrovų skaičius" totalsRowFunction="sum" dataDxfId="86" totalsRowDxfId="87"/>
    <tableColumn id="6" xr3:uid="{96DEE41E-48D6-4C49-9ACD-9796DE1E18E8}" name="Kopijų skaičius" dataDxfId="85"/>
    <tableColumn id="7" xr3:uid="{2217AA22-CCD8-43EC-8328-A91EA9F0656E}" name="Premjeros data" dataDxfId="84"/>
    <tableColumn id="8" xr3:uid="{EB36CB53-6220-4DDE-AD76-73C20485D218}" name="Platintojas" dataDxfId="83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F4990D7-122E-4145-8C98-882AD2653309}" name="Table2267" displayName="Table2267" ref="A2:I123" totalsRowCount="1" headerRowDxfId="82" dataDxfId="81">
  <autoFilter ref="A2:I122" xr:uid="{EB17DCEE-9702-4CD7-8604-3F87BF2EF15D}"/>
  <sortState xmlns:xlrd2="http://schemas.microsoft.com/office/spreadsheetml/2017/richdata2" ref="A3:I122">
    <sortCondition descending="1" ref="E2:E122"/>
  </sortState>
  <tableColumns count="9">
    <tableColumn id="9" xr3:uid="{3503D735-8C65-4BCE-9DF7-3D07B624B990}" name="Eil. Nr." dataDxfId="80">
      <calculatedColumnFormula>IF(B3&lt;&gt;"",ROW()-2,"")</calculatedColumnFormula>
    </tableColumn>
    <tableColumn id="1" xr3:uid="{5200C985-2F80-400E-83F4-0E79A7A91363}" name="Filmo pavadinimas" dataDxfId="79"/>
    <tableColumn id="2" xr3:uid="{73237836-170A-4E66-BED3-B0BA587ED097}" name="Filmo pavadinimas orginalo kalba" dataDxfId="78"/>
    <tableColumn id="3" xr3:uid="{744E2C12-6865-4354-928A-DCF4520ECDEC}" name="Kilmės šalis" dataDxfId="77"/>
    <tableColumn id="4" xr3:uid="{EDF18CD2-7F69-4466-8915-DEBE1FA4D260}" name="Pajamos " totalsRowFunction="sum" dataDxfId="75" totalsRowDxfId="76"/>
    <tableColumn id="5" xr3:uid="{CC80ADAE-9C64-44E5-9166-A41D84C66630}" name="Žiūrovų skaičius" totalsRowFunction="sum" dataDxfId="73" totalsRowDxfId="74"/>
    <tableColumn id="6" xr3:uid="{B07C685E-4820-4412-B0A0-81E093E9D2D1}" name="Kopijų skaičius" dataDxfId="72"/>
    <tableColumn id="7" xr3:uid="{2C92DA14-14F9-4AB8-A57C-9AA93B255520}" name="Premjeros data" dataDxfId="71"/>
    <tableColumn id="8" xr3:uid="{D895825C-FFBE-425F-A56B-27A32F9C57B2}" name="Platintojas" dataDxfId="70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A147EC-0C9F-42A0-BDAA-17B1BEB38DBF}" name="Table22678" displayName="Table22678" ref="A2:I107" totalsRowCount="1" headerRowDxfId="66" dataDxfId="65">
  <autoFilter ref="A2:I106" xr:uid="{EB17DCEE-9702-4CD7-8604-3F87BF2EF15D}"/>
  <sortState xmlns:xlrd2="http://schemas.microsoft.com/office/spreadsheetml/2017/richdata2" ref="A3:I106">
    <sortCondition descending="1" ref="E2:E106"/>
  </sortState>
  <tableColumns count="9">
    <tableColumn id="9" xr3:uid="{FFA62248-B46C-42F0-BC77-1F99B99EC034}" name="Eil. Nr." dataDxfId="64">
      <calculatedColumnFormula>IF(B3&lt;&gt;"",ROW()-2,"")</calculatedColumnFormula>
    </tableColumn>
    <tableColumn id="1" xr3:uid="{AA3BE337-9B9A-4043-8416-9AC6BD56C938}" name="Filmo pavadinimas" dataDxfId="63"/>
    <tableColumn id="2" xr3:uid="{BED5FF3D-3769-4B4F-86C8-5E9CF2DE7B6A}" name="Filmo pavadinimas orginalo kalba" dataDxfId="62"/>
    <tableColumn id="3" xr3:uid="{DD5EA665-11E3-4453-91A7-8616AC193FAA}" name="Kilmės šalis" dataDxfId="61"/>
    <tableColumn id="4" xr3:uid="{80999243-1E9B-45EE-B3DC-B29DD286BC68}" name="Pajamos " totalsRowFunction="sum" dataDxfId="59" totalsRowDxfId="60"/>
    <tableColumn id="5" xr3:uid="{106EBE37-ABCE-48CF-93F7-67641EEA2CB8}" name="Žiūrovų skaičius" totalsRowFunction="sum" dataDxfId="57" totalsRowDxfId="58"/>
    <tableColumn id="6" xr3:uid="{3E5F1E98-9153-492B-AA77-96479B5444EC}" name="Kopijų skaičius" dataDxfId="56"/>
    <tableColumn id="7" xr3:uid="{7ABE4136-3B04-49B7-A1E5-21F4411A78CD}" name="Premjeros data" dataDxfId="55"/>
    <tableColumn id="8" xr3:uid="{861B3AC0-5A05-4144-8C9F-ED1A963457C2}" name="Platintojas" dataDxfId="54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73E4EB4-852B-4E45-A8AB-2F9BC5659D2F}" name="Table226789" displayName="Table226789" ref="A2:I128" totalsRowCount="1" headerRowDxfId="50" dataDxfId="49">
  <autoFilter ref="A2:I127" xr:uid="{EB17DCEE-9702-4CD7-8604-3F87BF2EF15D}"/>
  <sortState xmlns:xlrd2="http://schemas.microsoft.com/office/spreadsheetml/2017/richdata2" ref="A3:I127">
    <sortCondition descending="1" ref="E2:E127"/>
  </sortState>
  <tableColumns count="9">
    <tableColumn id="9" xr3:uid="{EF717913-9463-4416-9C3A-35B67CB47D6F}" name="Eil. Nr." dataDxfId="48">
      <calculatedColumnFormula>IF(B3&lt;&gt;"",ROW()-2,"")</calculatedColumnFormula>
    </tableColumn>
    <tableColumn id="1" xr3:uid="{68F8D655-54B7-41E3-A569-737F0F92A5C6}" name="Filmo pavadinimas" dataDxfId="47"/>
    <tableColumn id="2" xr3:uid="{D7627267-2E6D-4EAF-8630-30447FE2AE19}" name="Filmo pavadinimas orginalo kalba" dataDxfId="46"/>
    <tableColumn id="3" xr3:uid="{0B58B563-B51E-4717-A3DD-FFB9A8F6E8D8}" name="Kilmės šalis" dataDxfId="45"/>
    <tableColumn id="4" xr3:uid="{D1514B46-E542-45B1-897A-B6AFB0BB840A}" name="Pajamos " totalsRowFunction="sum" dataDxfId="43" totalsRowDxfId="44"/>
    <tableColumn id="5" xr3:uid="{31EF6A9F-004C-4488-BFF4-0BFCFDF0AC7C}" name="Žiūrovų skaičius" totalsRowFunction="sum" dataDxfId="41" totalsRowDxfId="42"/>
    <tableColumn id="6" xr3:uid="{8F7D9F27-1FC5-4E4B-A923-8015ABA34D44}" name="Kopijų skaičius" dataDxfId="40"/>
    <tableColumn id="7" xr3:uid="{EA8A4000-C861-49B6-8A7C-0A6EA34918B3}" name="Premjeros data" dataDxfId="39"/>
    <tableColumn id="8" xr3:uid="{8D8A9F22-07F0-4C38-A629-AE4E43E03C64}" name="Platintojas" dataDxfId="38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1D09B5D-B181-4A1A-8CBE-4E70376809F2}" name="Table22678910" displayName="Table22678910" ref="A2:I84" totalsRowCount="1" headerRowDxfId="33" dataDxfId="32">
  <autoFilter ref="A2:I83" xr:uid="{EB17DCEE-9702-4CD7-8604-3F87BF2EF15D}"/>
  <sortState xmlns:xlrd2="http://schemas.microsoft.com/office/spreadsheetml/2017/richdata2" ref="A3:I83">
    <sortCondition descending="1" ref="E2:E83"/>
  </sortState>
  <tableColumns count="9">
    <tableColumn id="9" xr3:uid="{807AE794-8C49-4384-953E-E7D8C1E99ED3}" name="Eil. Nr." dataDxfId="31">
      <calculatedColumnFormula>IF(B3&lt;&gt;"",ROW()-2,"")</calculatedColumnFormula>
    </tableColumn>
    <tableColumn id="1" xr3:uid="{1862EB88-673A-4DBB-992E-5E0C60B2BC4D}" name="Filmo pavadinimas" dataDxfId="30"/>
    <tableColumn id="2" xr3:uid="{D2F1E1F9-D0CD-4C16-A28F-F3C4163CCE8E}" name="Filmo pavadinimas orginalo kalba" dataDxfId="29"/>
    <tableColumn id="3" xr3:uid="{EEEEE511-2C73-4301-AA99-177CB0462D2E}" name="Kilmės šalis" dataDxfId="28"/>
    <tableColumn id="4" xr3:uid="{1FF59276-AB7C-41E1-B4C8-C748D2EE9BC0}" name="Pajamos " totalsRowFunction="sum" dataDxfId="26" totalsRowDxfId="27"/>
    <tableColumn id="5" xr3:uid="{CDD2A365-E91D-44F1-81EF-F4C9EB012A56}" name="Žiūrovų skaičius" totalsRowFunction="sum" dataDxfId="24" totalsRowDxfId="25"/>
    <tableColumn id="6" xr3:uid="{A76D2631-9EE0-4592-A7C2-49569F728766}" name="Kopijų skaičius" dataDxfId="23"/>
    <tableColumn id="7" xr3:uid="{842B8EE7-B3AE-44D5-B585-D1B14D1E1C2B}" name="Premjeros data" dataDxfId="22"/>
    <tableColumn id="8" xr3:uid="{330B797F-F924-4B9B-9F73-7FAA45A33A6E}" name="Platintojas" dataDxfId="21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CF05304-BF47-4F4C-B3CF-7A5DADA93FC3}" name="Table2267891011" displayName="Table2267891011" ref="A2:I73" totalsRowCount="1" headerRowDxfId="12" dataDxfId="11">
  <autoFilter ref="A2:I72" xr:uid="{EB17DCEE-9702-4CD7-8604-3F87BF2EF15D}"/>
  <sortState xmlns:xlrd2="http://schemas.microsoft.com/office/spreadsheetml/2017/richdata2" ref="A3:I72">
    <sortCondition descending="1" ref="E2:E72"/>
  </sortState>
  <tableColumns count="9">
    <tableColumn id="9" xr3:uid="{3F2D67C9-4283-4A25-848C-2D441E249FD0}" name="Eil. Nr." dataDxfId="10">
      <calculatedColumnFormula>IF(B3&lt;&gt;"",ROW()-2,"")</calculatedColumnFormula>
    </tableColumn>
    <tableColumn id="1" xr3:uid="{FB02BA43-EBD6-452F-8330-87FB14F390D9}" name="Filmo pavadinimas" dataDxfId="9"/>
    <tableColumn id="2" xr3:uid="{38DC2525-EFC5-4614-BED6-C197A153B741}" name="Filmo pavadinimas orginalo kalba" dataDxfId="8"/>
    <tableColumn id="3" xr3:uid="{C974298A-819F-4E18-AADA-97004BDD7BEA}" name="Kilmės šalis" dataDxfId="7"/>
    <tableColumn id="4" xr3:uid="{CF24C15F-93ED-486B-BB90-4C7B8044A329}" name="Pajamos " totalsRowFunction="sum" dataDxfId="5" totalsRowDxfId="6"/>
    <tableColumn id="5" xr3:uid="{30C2BF6D-EEE8-42FD-B03F-28C8FFAC9149}" name="Žiūrovų skaičius" totalsRowFunction="sum" dataDxfId="3" totalsRowDxfId="4"/>
    <tableColumn id="6" xr3:uid="{C712BC75-1426-423B-83F7-0AC7F0D4CBA8}" name="Kopijų skaičius" dataDxfId="2"/>
    <tableColumn id="7" xr3:uid="{6F1C6AA7-84CF-4B2A-B96E-11ED0CBFDC37}" name="Premjeros data" dataDxfId="1"/>
    <tableColumn id="8" xr3:uid="{E4ED982D-235E-4871-A572-C106335DAD12}" name="Platintoja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8ED0B-8443-4288-AD4C-53ECD1CE80BA}">
  <dimension ref="A1:I401"/>
  <sheetViews>
    <sheetView tabSelected="1" topLeftCell="A316" zoomScaleNormal="100" workbookViewId="0">
      <selection activeCell="G395" sqref="G395"/>
    </sheetView>
  </sheetViews>
  <sheetFormatPr defaultColWidth="0" defaultRowHeight="14.45"/>
  <cols>
    <col min="1" max="1" width="5.140625" customWidth="1"/>
    <col min="2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0</v>
      </c>
      <c r="C1" s="51"/>
      <c r="D1" s="51"/>
      <c r="E1" s="51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 s="4" customFormat="1">
      <c r="B3" s="4" t="s">
        <v>10</v>
      </c>
      <c r="C3" s="4" t="s">
        <v>11</v>
      </c>
      <c r="D3" s="4" t="s">
        <v>12</v>
      </c>
      <c r="E3" s="41">
        <v>1453436.29</v>
      </c>
      <c r="F3" s="42">
        <v>161703</v>
      </c>
      <c r="G3" s="43">
        <v>19</v>
      </c>
      <c r="H3" s="7">
        <v>46220</v>
      </c>
      <c r="I3" s="4" t="s">
        <v>13</v>
      </c>
    </row>
    <row r="4" spans="1:9" s="4" customFormat="1">
      <c r="B4" s="4" t="s">
        <v>14</v>
      </c>
      <c r="C4" s="4" t="s">
        <v>15</v>
      </c>
      <c r="D4" s="4" t="s">
        <v>16</v>
      </c>
      <c r="E4" s="41">
        <v>1139589.54</v>
      </c>
      <c r="F4" s="42">
        <v>140262</v>
      </c>
      <c r="G4" s="43">
        <v>17</v>
      </c>
      <c r="H4" s="7">
        <v>46233</v>
      </c>
      <c r="I4" s="4" t="s">
        <v>17</v>
      </c>
    </row>
    <row r="5" spans="1:9" s="4" customFormat="1">
      <c r="B5" s="4" t="s">
        <v>18</v>
      </c>
      <c r="C5" s="4" t="s">
        <v>19</v>
      </c>
      <c r="D5" s="4" t="s">
        <v>16</v>
      </c>
      <c r="E5" s="41">
        <v>1041038.26</v>
      </c>
      <c r="F5" s="42">
        <v>160630</v>
      </c>
      <c r="G5" s="43">
        <v>36</v>
      </c>
      <c r="H5" s="7">
        <v>46204</v>
      </c>
      <c r="I5" s="4" t="s">
        <v>13</v>
      </c>
    </row>
    <row r="6" spans="1:9" s="4" customFormat="1">
      <c r="B6" s="4" t="s">
        <v>20</v>
      </c>
      <c r="C6" s="4" t="s">
        <v>21</v>
      </c>
      <c r="D6" s="4" t="s">
        <v>22</v>
      </c>
      <c r="E6" s="41">
        <v>973310.22000000009</v>
      </c>
      <c r="F6" s="42">
        <v>121497</v>
      </c>
      <c r="G6" s="43">
        <v>17</v>
      </c>
      <c r="H6" s="7">
        <v>46066</v>
      </c>
      <c r="I6" s="4" t="s">
        <v>23</v>
      </c>
    </row>
    <row r="7" spans="1:9" s="4" customFormat="1">
      <c r="B7" s="4" t="s">
        <v>24</v>
      </c>
      <c r="C7" s="4" t="s">
        <v>25</v>
      </c>
      <c r="D7" s="4" t="s">
        <v>16</v>
      </c>
      <c r="E7" s="41">
        <v>950027.41000000015</v>
      </c>
      <c r="F7" s="42">
        <v>102187</v>
      </c>
      <c r="G7" s="43">
        <v>37</v>
      </c>
      <c r="H7" s="7">
        <v>46010</v>
      </c>
      <c r="I7" s="4" t="s">
        <v>26</v>
      </c>
    </row>
    <row r="8" spans="1:9" s="4" customFormat="1">
      <c r="B8" s="4" t="s">
        <v>27</v>
      </c>
      <c r="C8" s="4" t="s">
        <v>28</v>
      </c>
      <c r="D8" s="4" t="s">
        <v>16</v>
      </c>
      <c r="E8" s="41">
        <v>939049.60999999987</v>
      </c>
      <c r="F8" s="42">
        <v>112705</v>
      </c>
      <c r="G8" s="43">
        <v>23</v>
      </c>
      <c r="H8" s="7">
        <v>46143</v>
      </c>
      <c r="I8" s="4" t="s">
        <v>26</v>
      </c>
    </row>
    <row r="9" spans="1:9" s="4" customFormat="1">
      <c r="B9" s="4" t="s">
        <v>29</v>
      </c>
      <c r="C9" s="4" t="s">
        <v>29</v>
      </c>
      <c r="D9" s="4" t="s">
        <v>22</v>
      </c>
      <c r="E9" s="41">
        <v>846785</v>
      </c>
      <c r="F9" s="42">
        <v>112287</v>
      </c>
      <c r="G9" s="43">
        <v>22</v>
      </c>
      <c r="H9" s="7">
        <v>46031</v>
      </c>
      <c r="I9" s="4" t="s">
        <v>30</v>
      </c>
    </row>
    <row r="10" spans="1:9" s="4" customFormat="1">
      <c r="B10" s="4" t="s">
        <v>31</v>
      </c>
      <c r="C10" s="4" t="s">
        <v>32</v>
      </c>
      <c r="D10" s="4" t="s">
        <v>16</v>
      </c>
      <c r="E10" s="41">
        <v>705693.56</v>
      </c>
      <c r="F10" s="42">
        <v>86946</v>
      </c>
      <c r="G10" s="43">
        <v>19</v>
      </c>
      <c r="H10" s="7">
        <v>46045</v>
      </c>
      <c r="I10" s="4" t="s">
        <v>33</v>
      </c>
    </row>
    <row r="11" spans="1:9" s="4" customFormat="1">
      <c r="B11" s="4" t="s">
        <v>34</v>
      </c>
      <c r="C11" s="4" t="s">
        <v>35</v>
      </c>
      <c r="D11" s="4" t="s">
        <v>36</v>
      </c>
      <c r="E11" s="41">
        <v>702645.37999999989</v>
      </c>
      <c r="F11" s="42">
        <v>92802</v>
      </c>
      <c r="G11" s="43">
        <v>22</v>
      </c>
      <c r="H11" s="7">
        <v>46136</v>
      </c>
      <c r="I11" s="4" t="s">
        <v>13</v>
      </c>
    </row>
    <row r="12" spans="1:9" s="4" customFormat="1">
      <c r="B12" s="4" t="s">
        <v>37</v>
      </c>
      <c r="C12" s="4" t="s">
        <v>38</v>
      </c>
      <c r="D12" s="4" t="s">
        <v>16</v>
      </c>
      <c r="E12" s="41">
        <v>700718.82000000007</v>
      </c>
      <c r="F12" s="42">
        <v>79589</v>
      </c>
      <c r="G12" s="43">
        <v>16</v>
      </c>
      <c r="H12" s="7">
        <v>46101</v>
      </c>
      <c r="I12" s="4" t="s">
        <v>39</v>
      </c>
    </row>
    <row r="13" spans="1:9" s="4" customFormat="1">
      <c r="B13" s="4" t="s">
        <v>40</v>
      </c>
      <c r="C13" s="4" t="s">
        <v>41</v>
      </c>
      <c r="D13" s="4" t="s">
        <v>42</v>
      </c>
      <c r="E13" s="41">
        <v>527629.38</v>
      </c>
      <c r="F13" s="42">
        <v>85032</v>
      </c>
      <c r="G13" s="43">
        <v>40</v>
      </c>
      <c r="H13" s="7">
        <v>46113</v>
      </c>
      <c r="I13" s="4" t="s">
        <v>13</v>
      </c>
    </row>
    <row r="14" spans="1:9" s="4" customFormat="1">
      <c r="B14" s="4" t="s">
        <v>43</v>
      </c>
      <c r="C14" s="4" t="s">
        <v>44</v>
      </c>
      <c r="D14" s="4" t="s">
        <v>36</v>
      </c>
      <c r="E14" s="41">
        <v>525238.87</v>
      </c>
      <c r="F14" s="42">
        <v>62335</v>
      </c>
      <c r="G14" s="43">
        <v>20</v>
      </c>
      <c r="H14" s="7">
        <v>46066</v>
      </c>
      <c r="I14" s="4" t="s">
        <v>45</v>
      </c>
    </row>
    <row r="15" spans="1:9" s="4" customFormat="1">
      <c r="B15" s="4" t="s">
        <v>46</v>
      </c>
      <c r="C15" s="4" t="s">
        <v>47</v>
      </c>
      <c r="D15" s="4" t="s">
        <v>16</v>
      </c>
      <c r="E15" s="41">
        <v>433536.45</v>
      </c>
      <c r="F15" s="42">
        <v>55375</v>
      </c>
      <c r="G15" s="43">
        <v>17</v>
      </c>
      <c r="H15" s="7">
        <v>46185</v>
      </c>
      <c r="I15" s="4" t="s">
        <v>48</v>
      </c>
    </row>
    <row r="16" spans="1:9" s="4" customFormat="1">
      <c r="B16" s="4" t="s">
        <v>49</v>
      </c>
      <c r="C16" s="4" t="s">
        <v>50</v>
      </c>
      <c r="D16" s="4" t="s">
        <v>16</v>
      </c>
      <c r="E16" s="41">
        <v>404598.98</v>
      </c>
      <c r="F16" s="42">
        <v>67413</v>
      </c>
      <c r="G16" s="43">
        <v>29</v>
      </c>
      <c r="H16" s="7">
        <v>46192</v>
      </c>
      <c r="I16" s="4" t="s">
        <v>48</v>
      </c>
    </row>
    <row r="17" spans="2:9" s="4" customFormat="1">
      <c r="B17" s="4" t="s">
        <v>51</v>
      </c>
      <c r="C17" s="4" t="s">
        <v>52</v>
      </c>
      <c r="D17" s="4" t="s">
        <v>16</v>
      </c>
      <c r="E17" s="41">
        <v>393511.48</v>
      </c>
      <c r="F17" s="42">
        <v>65708</v>
      </c>
      <c r="G17" s="43">
        <v>29</v>
      </c>
      <c r="H17" s="7">
        <v>46087</v>
      </c>
      <c r="I17" s="4" t="s">
        <v>26</v>
      </c>
    </row>
    <row r="18" spans="2:9" s="4" customFormat="1">
      <c r="B18" s="4" t="s">
        <v>53</v>
      </c>
      <c r="C18" s="4" t="s">
        <v>54</v>
      </c>
      <c r="D18" s="4" t="s">
        <v>16</v>
      </c>
      <c r="E18" s="41">
        <v>352150.23</v>
      </c>
      <c r="F18" s="42">
        <v>55518</v>
      </c>
      <c r="G18" s="43">
        <v>24</v>
      </c>
      <c r="H18" s="7">
        <v>45989</v>
      </c>
      <c r="I18" s="4" t="s">
        <v>26</v>
      </c>
    </row>
    <row r="19" spans="2:9" s="4" customFormat="1">
      <c r="B19" s="4" t="s">
        <v>55</v>
      </c>
      <c r="C19" s="4" t="s">
        <v>55</v>
      </c>
      <c r="D19" s="4" t="s">
        <v>22</v>
      </c>
      <c r="E19" s="41">
        <v>345187.75</v>
      </c>
      <c r="F19" s="42">
        <v>46261</v>
      </c>
      <c r="G19" s="43">
        <v>19</v>
      </c>
      <c r="H19" s="7">
        <v>46073</v>
      </c>
      <c r="I19" s="4" t="s">
        <v>56</v>
      </c>
    </row>
    <row r="20" spans="2:9" s="4" customFormat="1">
      <c r="B20" s="4" t="s">
        <v>57</v>
      </c>
      <c r="C20" s="4" t="s">
        <v>58</v>
      </c>
      <c r="D20" s="4" t="s">
        <v>59</v>
      </c>
      <c r="E20" s="41">
        <v>329503.93</v>
      </c>
      <c r="F20" s="42">
        <v>54396</v>
      </c>
      <c r="G20" s="43">
        <v>20</v>
      </c>
      <c r="H20" s="7">
        <v>46073</v>
      </c>
      <c r="I20" s="4" t="s">
        <v>17</v>
      </c>
    </row>
    <row r="21" spans="2:9" s="4" customFormat="1">
      <c r="B21" s="4" t="s">
        <v>60</v>
      </c>
      <c r="C21" s="4" t="s">
        <v>60</v>
      </c>
      <c r="D21" s="4" t="s">
        <v>16</v>
      </c>
      <c r="E21" s="41">
        <v>312937.7</v>
      </c>
      <c r="F21" s="42">
        <v>41730</v>
      </c>
      <c r="G21" s="43">
        <v>15</v>
      </c>
      <c r="H21" s="7">
        <v>46171</v>
      </c>
      <c r="I21" s="4" t="s">
        <v>61</v>
      </c>
    </row>
    <row r="22" spans="2:9" s="4" customFormat="1">
      <c r="B22" s="4" t="s">
        <v>62</v>
      </c>
      <c r="C22" s="4" t="s">
        <v>62</v>
      </c>
      <c r="D22" s="4" t="s">
        <v>22</v>
      </c>
      <c r="E22" s="41">
        <v>306444.21999999991</v>
      </c>
      <c r="F22" s="42">
        <v>55636</v>
      </c>
      <c r="G22" s="43">
        <v>21</v>
      </c>
      <c r="H22" s="7">
        <v>46038</v>
      </c>
      <c r="I22" s="4" t="s">
        <v>33</v>
      </c>
    </row>
    <row r="23" spans="2:9" s="4" customFormat="1">
      <c r="B23" s="4" t="s">
        <v>63</v>
      </c>
      <c r="C23" s="4" t="s">
        <v>64</v>
      </c>
      <c r="D23" s="4" t="s">
        <v>16</v>
      </c>
      <c r="E23" s="41">
        <v>297152.67</v>
      </c>
      <c r="F23" s="42">
        <v>36290</v>
      </c>
      <c r="G23" s="43">
        <v>15</v>
      </c>
      <c r="H23" s="7">
        <v>46178</v>
      </c>
      <c r="I23" s="4" t="s">
        <v>65</v>
      </c>
    </row>
    <row r="24" spans="2:9" s="4" customFormat="1">
      <c r="B24" s="4" t="s">
        <v>66</v>
      </c>
      <c r="C24" s="4" t="s">
        <v>66</v>
      </c>
      <c r="D24" s="4" t="s">
        <v>22</v>
      </c>
      <c r="E24" s="41">
        <v>242156</v>
      </c>
      <c r="F24" s="42">
        <v>31459</v>
      </c>
      <c r="G24" s="7" t="s">
        <v>67</v>
      </c>
      <c r="H24" s="7">
        <v>46087</v>
      </c>
      <c r="I24" s="4" t="s">
        <v>30</v>
      </c>
    </row>
    <row r="25" spans="2:9" s="4" customFormat="1">
      <c r="B25" s="4" t="s">
        <v>68</v>
      </c>
      <c r="C25" s="4" t="s">
        <v>69</v>
      </c>
      <c r="D25" s="4" t="s">
        <v>70</v>
      </c>
      <c r="E25" s="41">
        <v>224111.82</v>
      </c>
      <c r="F25" s="42">
        <v>38187</v>
      </c>
      <c r="G25" s="43">
        <v>19</v>
      </c>
      <c r="H25" s="7">
        <v>46249</v>
      </c>
      <c r="I25" s="4" t="s">
        <v>65</v>
      </c>
    </row>
    <row r="26" spans="2:9" s="4" customFormat="1">
      <c r="B26" s="4" t="s">
        <v>71</v>
      </c>
      <c r="C26" s="4" t="s">
        <v>71</v>
      </c>
      <c r="D26" s="4" t="s">
        <v>72</v>
      </c>
      <c r="E26" s="41">
        <v>210058.82569999999</v>
      </c>
      <c r="F26" s="42">
        <v>27966</v>
      </c>
      <c r="G26" s="43">
        <v>23</v>
      </c>
      <c r="H26" s="7">
        <v>46052</v>
      </c>
      <c r="I26" s="4" t="s">
        <v>73</v>
      </c>
    </row>
    <row r="27" spans="2:9" s="4" customFormat="1">
      <c r="B27" s="4" t="s">
        <v>74</v>
      </c>
      <c r="C27" s="4" t="s">
        <v>75</v>
      </c>
      <c r="D27" s="4" t="s">
        <v>76</v>
      </c>
      <c r="E27" s="41">
        <v>206114.96000000002</v>
      </c>
      <c r="F27" s="42">
        <v>33422</v>
      </c>
      <c r="G27" s="43">
        <v>27</v>
      </c>
      <c r="H27" s="7">
        <v>46213</v>
      </c>
      <c r="I27" s="4" t="s">
        <v>26</v>
      </c>
    </row>
    <row r="28" spans="2:9" s="4" customFormat="1">
      <c r="B28" s="4" t="s">
        <v>77</v>
      </c>
      <c r="C28" s="4" t="s">
        <v>78</v>
      </c>
      <c r="D28" s="4" t="s">
        <v>16</v>
      </c>
      <c r="E28" s="41">
        <v>204815.56999999998</v>
      </c>
      <c r="F28" s="42">
        <v>28242</v>
      </c>
      <c r="G28" s="43">
        <v>21</v>
      </c>
      <c r="H28" s="7">
        <v>46122</v>
      </c>
      <c r="I28" s="4" t="s">
        <v>79</v>
      </c>
    </row>
    <row r="29" spans="2:9" s="4" customFormat="1">
      <c r="B29" s="4" t="s">
        <v>80</v>
      </c>
      <c r="C29" s="4" t="s">
        <v>81</v>
      </c>
      <c r="D29" s="4" t="s">
        <v>16</v>
      </c>
      <c r="E29" s="41">
        <v>171491.87000000002</v>
      </c>
      <c r="F29" s="42">
        <v>22414</v>
      </c>
      <c r="G29" s="43">
        <v>22</v>
      </c>
      <c r="H29" s="7">
        <v>46108</v>
      </c>
      <c r="I29" s="4" t="s">
        <v>13</v>
      </c>
    </row>
    <row r="30" spans="2:9" s="4" customFormat="1">
      <c r="B30" s="4" t="s">
        <v>82</v>
      </c>
      <c r="C30" s="4" t="s">
        <v>83</v>
      </c>
      <c r="D30" s="4" t="s">
        <v>84</v>
      </c>
      <c r="E30" s="41">
        <v>160108.35</v>
      </c>
      <c r="F30" s="42">
        <v>22219</v>
      </c>
      <c r="G30" s="43">
        <v>19</v>
      </c>
      <c r="H30" s="7">
        <v>46045</v>
      </c>
      <c r="I30" s="4" t="s">
        <v>48</v>
      </c>
    </row>
    <row r="31" spans="2:9" s="4" customFormat="1">
      <c r="B31" s="4" t="s">
        <v>85</v>
      </c>
      <c r="C31" s="4" t="s">
        <v>86</v>
      </c>
      <c r="D31" s="4" t="s">
        <v>16</v>
      </c>
      <c r="E31" s="41">
        <v>159427.94999999998</v>
      </c>
      <c r="F31" s="42">
        <v>26122</v>
      </c>
      <c r="G31" s="43">
        <v>24</v>
      </c>
      <c r="H31" s="7">
        <v>46017</v>
      </c>
      <c r="I31" s="4" t="s">
        <v>65</v>
      </c>
    </row>
    <row r="32" spans="2:9" s="4" customFormat="1">
      <c r="B32" s="4" t="s">
        <v>87</v>
      </c>
      <c r="C32" s="4" t="s">
        <v>88</v>
      </c>
      <c r="D32" s="4" t="s">
        <v>89</v>
      </c>
      <c r="E32" s="41">
        <v>150475.72</v>
      </c>
      <c r="F32" s="42">
        <v>21004</v>
      </c>
      <c r="G32" s="43">
        <v>21</v>
      </c>
      <c r="H32" s="7">
        <v>46038</v>
      </c>
      <c r="I32" s="4" t="s">
        <v>79</v>
      </c>
    </row>
    <row r="33" spans="2:9" s="4" customFormat="1">
      <c r="B33" s="4" t="s">
        <v>90</v>
      </c>
      <c r="C33" s="4" t="s">
        <v>91</v>
      </c>
      <c r="D33" s="4" t="s">
        <v>16</v>
      </c>
      <c r="E33" s="41">
        <v>149151.29</v>
      </c>
      <c r="F33" s="42">
        <v>19489</v>
      </c>
      <c r="G33" s="43">
        <v>17</v>
      </c>
      <c r="H33" s="7">
        <v>46206</v>
      </c>
      <c r="I33" s="4" t="s">
        <v>33</v>
      </c>
    </row>
    <row r="34" spans="2:9" s="4" customFormat="1">
      <c r="B34" s="4" t="s">
        <v>92</v>
      </c>
      <c r="C34" s="4" t="s">
        <v>93</v>
      </c>
      <c r="D34" s="4" t="s">
        <v>94</v>
      </c>
      <c r="E34" s="41">
        <v>140222.35999999999</v>
      </c>
      <c r="F34" s="42">
        <v>17869</v>
      </c>
      <c r="G34" s="43">
        <v>15</v>
      </c>
      <c r="H34" s="7">
        <v>46255</v>
      </c>
      <c r="I34" s="4" t="s">
        <v>17</v>
      </c>
    </row>
    <row r="35" spans="2:9" s="4" customFormat="1">
      <c r="B35" s="4" t="s">
        <v>95</v>
      </c>
      <c r="C35" s="4" t="s">
        <v>96</v>
      </c>
      <c r="D35" s="4" t="s">
        <v>16</v>
      </c>
      <c r="E35" s="41">
        <v>139443.29999999999</v>
      </c>
      <c r="F35" s="42">
        <v>17981</v>
      </c>
      <c r="G35" s="43">
        <v>20</v>
      </c>
      <c r="H35" s="7">
        <v>46185</v>
      </c>
      <c r="I35" s="4" t="s">
        <v>13</v>
      </c>
    </row>
    <row r="36" spans="2:9" s="4" customFormat="1">
      <c r="B36" s="4" t="s">
        <v>97</v>
      </c>
      <c r="C36" s="4" t="s">
        <v>98</v>
      </c>
      <c r="D36" s="4" t="s">
        <v>99</v>
      </c>
      <c r="E36" s="41">
        <v>132071.63</v>
      </c>
      <c r="F36" s="42">
        <v>22648</v>
      </c>
      <c r="G36" s="43">
        <v>16</v>
      </c>
      <c r="H36" s="7">
        <v>46150</v>
      </c>
      <c r="I36" s="4" t="s">
        <v>17</v>
      </c>
    </row>
    <row r="37" spans="2:9" s="4" customFormat="1">
      <c r="B37" s="4" t="s">
        <v>100</v>
      </c>
      <c r="C37" s="4" t="s">
        <v>101</v>
      </c>
      <c r="D37" s="4" t="s">
        <v>16</v>
      </c>
      <c r="E37" s="41">
        <v>122548.51000000001</v>
      </c>
      <c r="F37" s="42">
        <v>15418</v>
      </c>
      <c r="G37" s="43">
        <v>18</v>
      </c>
      <c r="H37" s="7">
        <v>46080</v>
      </c>
      <c r="I37" s="4" t="s">
        <v>102</v>
      </c>
    </row>
    <row r="38" spans="2:9" s="4" customFormat="1">
      <c r="B38" s="4" t="s">
        <v>103</v>
      </c>
      <c r="C38" s="4" t="s">
        <v>104</v>
      </c>
      <c r="D38" s="4" t="s">
        <v>16</v>
      </c>
      <c r="E38" s="41">
        <v>106060.12</v>
      </c>
      <c r="F38" s="42">
        <v>12405</v>
      </c>
      <c r="G38" s="43">
        <v>31</v>
      </c>
      <c r="H38" s="7">
        <v>46164</v>
      </c>
      <c r="I38" s="4" t="s">
        <v>26</v>
      </c>
    </row>
    <row r="39" spans="2:9" s="4" customFormat="1">
      <c r="B39" s="4" t="s">
        <v>105</v>
      </c>
      <c r="C39" s="4" t="s">
        <v>106</v>
      </c>
      <c r="D39" s="4" t="s">
        <v>36</v>
      </c>
      <c r="E39" s="41">
        <v>104651.49</v>
      </c>
      <c r="F39" s="42">
        <v>14124</v>
      </c>
      <c r="G39" s="43">
        <v>16</v>
      </c>
      <c r="H39" s="7">
        <v>46031</v>
      </c>
      <c r="I39" s="4" t="s">
        <v>33</v>
      </c>
    </row>
    <row r="40" spans="2:9" s="4" customFormat="1">
      <c r="B40" s="4" t="s">
        <v>107</v>
      </c>
      <c r="C40" s="4" t="s">
        <v>108</v>
      </c>
      <c r="D40" s="4" t="s">
        <v>16</v>
      </c>
      <c r="E40" s="41">
        <v>93258.09</v>
      </c>
      <c r="F40" s="42">
        <v>12403</v>
      </c>
      <c r="G40" s="43">
        <v>15</v>
      </c>
      <c r="H40" s="7">
        <v>46129</v>
      </c>
      <c r="I40" s="4" t="s">
        <v>45</v>
      </c>
    </row>
    <row r="41" spans="2:9" s="4" customFormat="1">
      <c r="B41" s="4" t="s">
        <v>109</v>
      </c>
      <c r="C41" s="4" t="s">
        <v>110</v>
      </c>
      <c r="D41" s="4" t="s">
        <v>111</v>
      </c>
      <c r="E41" s="41">
        <v>92826.05</v>
      </c>
      <c r="F41" s="42">
        <v>17748</v>
      </c>
      <c r="G41" s="43">
        <v>18</v>
      </c>
      <c r="H41" s="7">
        <v>46171</v>
      </c>
      <c r="I41" s="4" t="s">
        <v>33</v>
      </c>
    </row>
    <row r="42" spans="2:9" s="4" customFormat="1">
      <c r="B42" s="4" t="s">
        <v>112</v>
      </c>
      <c r="C42" s="4" t="s">
        <v>112</v>
      </c>
      <c r="D42" s="4" t="s">
        <v>22</v>
      </c>
      <c r="E42" s="41">
        <v>80435.86</v>
      </c>
      <c r="F42" s="42">
        <v>12529</v>
      </c>
      <c r="G42" s="43">
        <v>8</v>
      </c>
      <c r="H42" s="7">
        <v>46010</v>
      </c>
      <c r="I42" s="4" t="s">
        <v>73</v>
      </c>
    </row>
    <row r="43" spans="2:9" s="4" customFormat="1">
      <c r="B43" s="4" t="s">
        <v>113</v>
      </c>
      <c r="C43" s="4" t="s">
        <v>114</v>
      </c>
      <c r="D43" s="4" t="s">
        <v>115</v>
      </c>
      <c r="E43" s="41">
        <v>76004.89</v>
      </c>
      <c r="F43" s="42">
        <v>13612</v>
      </c>
      <c r="G43" s="43">
        <v>19</v>
      </c>
      <c r="H43" s="7">
        <v>46066</v>
      </c>
      <c r="I43" s="4" t="s">
        <v>61</v>
      </c>
    </row>
    <row r="44" spans="2:9" s="4" customFormat="1">
      <c r="B44" s="4" t="s">
        <v>116</v>
      </c>
      <c r="C44" s="4" t="s">
        <v>117</v>
      </c>
      <c r="D44" s="4" t="s">
        <v>94</v>
      </c>
      <c r="E44" s="41">
        <v>75516</v>
      </c>
      <c r="F44" s="42">
        <v>13686</v>
      </c>
      <c r="G44" s="43">
        <v>21</v>
      </c>
      <c r="H44" s="7">
        <v>46136</v>
      </c>
      <c r="I44" s="4" t="s">
        <v>118</v>
      </c>
    </row>
    <row r="45" spans="2:9" s="4" customFormat="1">
      <c r="B45" s="4" t="s">
        <v>119</v>
      </c>
      <c r="C45" s="4" t="s">
        <v>120</v>
      </c>
      <c r="D45" s="4" t="s">
        <v>121</v>
      </c>
      <c r="E45" s="41">
        <v>70282.210000000006</v>
      </c>
      <c r="F45" s="42">
        <v>13110</v>
      </c>
      <c r="G45" s="43">
        <v>17</v>
      </c>
      <c r="H45" s="7">
        <v>46178</v>
      </c>
      <c r="I45" s="4" t="s">
        <v>33</v>
      </c>
    </row>
    <row r="46" spans="2:9" s="4" customFormat="1">
      <c r="B46" s="4" t="s">
        <v>122</v>
      </c>
      <c r="C46" s="4" t="s">
        <v>123</v>
      </c>
      <c r="D46" s="4" t="s">
        <v>16</v>
      </c>
      <c r="E46" s="41">
        <v>68975.55</v>
      </c>
      <c r="F46" s="42">
        <v>9330</v>
      </c>
      <c r="G46" s="43">
        <v>13</v>
      </c>
      <c r="H46" s="7">
        <v>46101</v>
      </c>
      <c r="I46" s="4" t="s">
        <v>26</v>
      </c>
    </row>
    <row r="47" spans="2:9" s="4" customFormat="1">
      <c r="B47" s="4" t="s">
        <v>124</v>
      </c>
      <c r="C47" s="4" t="s">
        <v>125</v>
      </c>
      <c r="D47" s="4" t="s">
        <v>36</v>
      </c>
      <c r="E47" s="41">
        <v>57435.459999999992</v>
      </c>
      <c r="F47" s="42">
        <v>7985</v>
      </c>
      <c r="G47" s="43">
        <v>15</v>
      </c>
      <c r="H47" s="7">
        <v>46038</v>
      </c>
      <c r="I47" s="4" t="s">
        <v>17</v>
      </c>
    </row>
    <row r="48" spans="2:9" s="4" customFormat="1">
      <c r="B48" s="4" t="s">
        <v>126</v>
      </c>
      <c r="C48" s="4" t="s">
        <v>127</v>
      </c>
      <c r="D48" s="4" t="s">
        <v>16</v>
      </c>
      <c r="E48" s="41">
        <v>56996.25</v>
      </c>
      <c r="F48" s="42">
        <v>7711</v>
      </c>
      <c r="G48" s="43">
        <v>16</v>
      </c>
      <c r="H48" s="7">
        <v>46150</v>
      </c>
      <c r="I48" s="4" t="s">
        <v>45</v>
      </c>
    </row>
    <row r="49" spans="2:9" s="4" customFormat="1">
      <c r="B49" s="4" t="s">
        <v>128</v>
      </c>
      <c r="C49" s="4" t="s">
        <v>129</v>
      </c>
      <c r="D49" s="4" t="s">
        <v>130</v>
      </c>
      <c r="E49" s="41">
        <v>55082.22</v>
      </c>
      <c r="F49" s="42">
        <v>7598</v>
      </c>
      <c r="G49" s="43">
        <v>17</v>
      </c>
      <c r="H49" s="7">
        <v>46248</v>
      </c>
      <c r="I49" s="4" t="s">
        <v>45</v>
      </c>
    </row>
    <row r="50" spans="2:9" s="4" customFormat="1">
      <c r="B50" s="4" t="s">
        <v>131</v>
      </c>
      <c r="C50" s="4" t="s">
        <v>131</v>
      </c>
      <c r="D50" s="4" t="s">
        <v>132</v>
      </c>
      <c r="E50" s="41">
        <v>52427.56</v>
      </c>
      <c r="F50" s="42">
        <v>7168</v>
      </c>
      <c r="G50" s="43">
        <v>14</v>
      </c>
      <c r="H50" s="7">
        <v>46143</v>
      </c>
      <c r="I50" s="4" t="s">
        <v>33</v>
      </c>
    </row>
    <row r="51" spans="2:9" s="4" customFormat="1">
      <c r="B51" s="4" t="s">
        <v>133</v>
      </c>
      <c r="C51" s="4" t="s">
        <v>134</v>
      </c>
      <c r="D51" s="4" t="s">
        <v>111</v>
      </c>
      <c r="E51" s="41">
        <v>50620.21</v>
      </c>
      <c r="F51" s="42">
        <v>7108</v>
      </c>
      <c r="G51" s="43">
        <v>19</v>
      </c>
      <c r="H51" s="7">
        <v>46104</v>
      </c>
      <c r="I51" s="4" t="s">
        <v>79</v>
      </c>
    </row>
    <row r="52" spans="2:9" s="4" customFormat="1">
      <c r="B52" s="4" t="s">
        <v>135</v>
      </c>
      <c r="C52" s="4" t="s">
        <v>136</v>
      </c>
      <c r="D52" s="4" t="s">
        <v>16</v>
      </c>
      <c r="E52" s="41">
        <v>50491.170000000006</v>
      </c>
      <c r="F52" s="42">
        <v>7564</v>
      </c>
      <c r="G52" s="43">
        <v>7</v>
      </c>
      <c r="H52" s="7">
        <v>46024</v>
      </c>
      <c r="I52" s="4" t="s">
        <v>137</v>
      </c>
    </row>
    <row r="53" spans="2:9" s="4" customFormat="1">
      <c r="B53" s="4" t="s">
        <v>138</v>
      </c>
      <c r="C53" s="4" t="s">
        <v>139</v>
      </c>
      <c r="D53" s="4" t="s">
        <v>16</v>
      </c>
      <c r="E53" s="41">
        <v>49021.8</v>
      </c>
      <c r="F53" s="42">
        <v>6491</v>
      </c>
      <c r="G53" s="43">
        <v>17</v>
      </c>
      <c r="H53" s="7">
        <v>46248</v>
      </c>
      <c r="I53" s="4" t="s">
        <v>13</v>
      </c>
    </row>
    <row r="54" spans="2:9" s="4" customFormat="1">
      <c r="B54" s="4" t="s">
        <v>140</v>
      </c>
      <c r="C54" s="4" t="s">
        <v>141</v>
      </c>
      <c r="D54" s="4" t="s">
        <v>130</v>
      </c>
      <c r="E54" s="41">
        <v>47336.69</v>
      </c>
      <c r="F54" s="42">
        <v>5825</v>
      </c>
      <c r="G54" s="43">
        <v>16</v>
      </c>
      <c r="H54" s="7">
        <v>46255</v>
      </c>
      <c r="I54" s="4" t="s">
        <v>33</v>
      </c>
    </row>
    <row r="55" spans="2:9" s="4" customFormat="1">
      <c r="B55" s="4" t="s">
        <v>142</v>
      </c>
      <c r="C55" s="4" t="s">
        <v>143</v>
      </c>
      <c r="D55" s="4" t="s">
        <v>144</v>
      </c>
      <c r="E55" s="41">
        <v>43586.09</v>
      </c>
      <c r="F55" s="42">
        <v>5626</v>
      </c>
      <c r="G55" s="43">
        <v>14</v>
      </c>
      <c r="H55" s="7">
        <v>46213</v>
      </c>
      <c r="I55" s="4" t="s">
        <v>17</v>
      </c>
    </row>
    <row r="56" spans="2:9" s="4" customFormat="1">
      <c r="B56" s="4" t="s">
        <v>145</v>
      </c>
      <c r="C56" s="4" t="s">
        <v>146</v>
      </c>
      <c r="D56" s="4" t="s">
        <v>16</v>
      </c>
      <c r="E56" s="41">
        <v>41581.54</v>
      </c>
      <c r="F56" s="42">
        <v>5478</v>
      </c>
      <c r="G56" s="43">
        <v>12</v>
      </c>
      <c r="H56" s="7">
        <v>46017</v>
      </c>
      <c r="I56" s="4" t="s">
        <v>17</v>
      </c>
    </row>
    <row r="57" spans="2:9" s="4" customFormat="1">
      <c r="B57" s="4" t="s">
        <v>147</v>
      </c>
      <c r="C57" s="4" t="s">
        <v>148</v>
      </c>
      <c r="D57" s="4" t="s">
        <v>12</v>
      </c>
      <c r="E57" s="41">
        <v>41510.720000000001</v>
      </c>
      <c r="F57" s="42">
        <v>6594</v>
      </c>
      <c r="G57" s="43">
        <v>18</v>
      </c>
      <c r="H57" s="7">
        <v>46038</v>
      </c>
      <c r="I57" s="4" t="s">
        <v>149</v>
      </c>
    </row>
    <row r="58" spans="2:9" s="4" customFormat="1">
      <c r="B58" s="4" t="s">
        <v>150</v>
      </c>
      <c r="C58" s="4" t="s">
        <v>151</v>
      </c>
      <c r="D58" s="4" t="s">
        <v>12</v>
      </c>
      <c r="E58" s="41">
        <v>40375.759999999995</v>
      </c>
      <c r="F58" s="42">
        <v>5740</v>
      </c>
      <c r="G58" s="43">
        <v>14</v>
      </c>
      <c r="H58" s="7">
        <v>46157</v>
      </c>
      <c r="I58" s="4" t="s">
        <v>33</v>
      </c>
    </row>
    <row r="59" spans="2:9" s="4" customFormat="1">
      <c r="B59" s="4" t="s">
        <v>152</v>
      </c>
      <c r="C59" s="4" t="s">
        <v>153</v>
      </c>
      <c r="D59" s="4" t="s">
        <v>154</v>
      </c>
      <c r="E59" s="41">
        <v>39575.449999999997</v>
      </c>
      <c r="F59" s="42">
        <v>6944</v>
      </c>
      <c r="G59" s="43">
        <v>20</v>
      </c>
      <c r="H59" s="7">
        <v>46059</v>
      </c>
      <c r="I59" s="4" t="s">
        <v>33</v>
      </c>
    </row>
    <row r="60" spans="2:9" s="4" customFormat="1">
      <c r="B60" s="4" t="s">
        <v>155</v>
      </c>
      <c r="C60" s="4" t="s">
        <v>156</v>
      </c>
      <c r="D60" s="4" t="s">
        <v>157</v>
      </c>
      <c r="E60" s="41">
        <v>38648.859999999993</v>
      </c>
      <c r="F60" s="42">
        <v>6741</v>
      </c>
      <c r="G60" s="43">
        <v>18</v>
      </c>
      <c r="H60" s="7">
        <v>46031</v>
      </c>
      <c r="I60" s="4" t="s">
        <v>33</v>
      </c>
    </row>
    <row r="61" spans="2:9" s="4" customFormat="1">
      <c r="B61" s="4" t="s">
        <v>158</v>
      </c>
      <c r="C61" s="4" t="s">
        <v>159</v>
      </c>
      <c r="D61" s="4" t="s">
        <v>16</v>
      </c>
      <c r="E61" s="41">
        <v>37663.65</v>
      </c>
      <c r="F61" s="42">
        <v>4808</v>
      </c>
      <c r="G61" s="43">
        <v>12</v>
      </c>
      <c r="H61" s="7">
        <v>46052</v>
      </c>
      <c r="I61" s="4" t="s">
        <v>33</v>
      </c>
    </row>
    <row r="62" spans="2:9" s="4" customFormat="1">
      <c r="B62" s="4" t="s">
        <v>160</v>
      </c>
      <c r="C62" s="4" t="s">
        <v>161</v>
      </c>
      <c r="D62" s="4" t="s">
        <v>162</v>
      </c>
      <c r="E62" s="41">
        <v>36742.76</v>
      </c>
      <c r="F62" s="42">
        <v>6466</v>
      </c>
      <c r="G62" s="43">
        <v>17</v>
      </c>
      <c r="H62" s="7">
        <v>46080</v>
      </c>
      <c r="I62" s="4" t="s">
        <v>163</v>
      </c>
    </row>
    <row r="63" spans="2:9" s="4" customFormat="1">
      <c r="B63" s="4" t="s">
        <v>164</v>
      </c>
      <c r="C63" s="4" t="s">
        <v>165</v>
      </c>
      <c r="D63" s="4" t="s">
        <v>36</v>
      </c>
      <c r="E63" s="41">
        <v>35461.089999999997</v>
      </c>
      <c r="F63" s="42">
        <v>4812</v>
      </c>
      <c r="G63" s="43">
        <v>14</v>
      </c>
      <c r="H63" s="7">
        <v>46255</v>
      </c>
      <c r="I63" s="4" t="s">
        <v>48</v>
      </c>
    </row>
    <row r="64" spans="2:9" s="4" customFormat="1">
      <c r="B64" s="4" t="s">
        <v>166</v>
      </c>
      <c r="C64" s="4" t="s">
        <v>167</v>
      </c>
      <c r="D64" s="4" t="s">
        <v>16</v>
      </c>
      <c r="E64" s="41">
        <v>34148.03</v>
      </c>
      <c r="F64" s="42">
        <v>4712</v>
      </c>
      <c r="G64" s="43">
        <v>15</v>
      </c>
      <c r="H64" s="7">
        <v>46198</v>
      </c>
      <c r="I64" s="4" t="s">
        <v>45</v>
      </c>
    </row>
    <row r="65" spans="2:9" s="4" customFormat="1">
      <c r="B65" s="4" t="s">
        <v>168</v>
      </c>
      <c r="C65" s="4" t="s">
        <v>169</v>
      </c>
      <c r="D65" s="4" t="s">
        <v>16</v>
      </c>
      <c r="E65" s="41">
        <v>34000.51</v>
      </c>
      <c r="F65" s="42">
        <v>4382</v>
      </c>
      <c r="G65" s="43">
        <v>15</v>
      </c>
      <c r="H65" s="7">
        <v>46199</v>
      </c>
      <c r="I65" s="4" t="s">
        <v>65</v>
      </c>
    </row>
    <row r="66" spans="2:9" s="4" customFormat="1">
      <c r="B66" s="4" t="s">
        <v>170</v>
      </c>
      <c r="C66" s="4" t="s">
        <v>170</v>
      </c>
      <c r="D66" s="4" t="s">
        <v>171</v>
      </c>
      <c r="E66" s="41">
        <v>33673</v>
      </c>
      <c r="F66" s="42">
        <v>5421</v>
      </c>
      <c r="G66" s="43">
        <v>15</v>
      </c>
      <c r="H66" s="7">
        <v>46059</v>
      </c>
      <c r="I66" s="4" t="s">
        <v>172</v>
      </c>
    </row>
    <row r="67" spans="2:9" s="4" customFormat="1">
      <c r="B67" s="4" t="s">
        <v>173</v>
      </c>
      <c r="C67" s="4" t="s">
        <v>174</v>
      </c>
      <c r="D67" s="4" t="s">
        <v>157</v>
      </c>
      <c r="E67" s="41">
        <v>33170</v>
      </c>
      <c r="F67" s="42">
        <v>6614</v>
      </c>
      <c r="G67" s="43">
        <v>16</v>
      </c>
      <c r="H67" s="7">
        <v>46227</v>
      </c>
      <c r="I67" s="4" t="s">
        <v>118</v>
      </c>
    </row>
    <row r="68" spans="2:9" s="4" customFormat="1">
      <c r="B68" s="4" t="s">
        <v>175</v>
      </c>
      <c r="C68" s="4" t="s">
        <v>176</v>
      </c>
      <c r="D68" s="4" t="s">
        <v>177</v>
      </c>
      <c r="E68" s="41">
        <v>32271.69</v>
      </c>
      <c r="F68" s="42">
        <v>6239</v>
      </c>
      <c r="G68" s="43">
        <v>21</v>
      </c>
      <c r="H68" s="7">
        <v>46024</v>
      </c>
      <c r="I68" s="4" t="s">
        <v>61</v>
      </c>
    </row>
    <row r="69" spans="2:9" s="4" customFormat="1">
      <c r="B69" s="4" t="s">
        <v>178</v>
      </c>
      <c r="C69" s="4" t="s">
        <v>179</v>
      </c>
      <c r="D69" s="4" t="s">
        <v>12</v>
      </c>
      <c r="E69" s="41">
        <v>30546.579999999998</v>
      </c>
      <c r="F69" s="42">
        <v>3845</v>
      </c>
      <c r="G69" s="43">
        <v>12</v>
      </c>
      <c r="H69" s="7">
        <v>46066</v>
      </c>
      <c r="I69" s="4" t="s">
        <v>17</v>
      </c>
    </row>
    <row r="70" spans="2:9" s="4" customFormat="1">
      <c r="B70" s="4" t="s">
        <v>180</v>
      </c>
      <c r="C70" s="4" t="s">
        <v>181</v>
      </c>
      <c r="D70" s="4" t="s">
        <v>182</v>
      </c>
      <c r="E70" s="41">
        <v>30162.05</v>
      </c>
      <c r="F70" s="42">
        <v>5715</v>
      </c>
      <c r="G70" s="43">
        <v>17</v>
      </c>
      <c r="H70" s="7">
        <v>46108</v>
      </c>
      <c r="I70" s="4" t="s">
        <v>48</v>
      </c>
    </row>
    <row r="71" spans="2:9" s="4" customFormat="1">
      <c r="B71" s="4" t="s">
        <v>183</v>
      </c>
      <c r="C71" s="4" t="s">
        <v>184</v>
      </c>
      <c r="D71" s="4" t="s">
        <v>185</v>
      </c>
      <c r="E71" s="41">
        <v>29594.699999999997</v>
      </c>
      <c r="F71" s="42">
        <v>3818</v>
      </c>
      <c r="G71" s="43">
        <v>13</v>
      </c>
      <c r="H71" s="7">
        <v>46066</v>
      </c>
      <c r="I71" s="4" t="s">
        <v>33</v>
      </c>
    </row>
    <row r="72" spans="2:9" s="4" customFormat="1">
      <c r="B72" s="4" t="s">
        <v>186</v>
      </c>
      <c r="C72" s="4" t="s">
        <v>187</v>
      </c>
      <c r="D72" s="4" t="s">
        <v>188</v>
      </c>
      <c r="E72" s="41">
        <v>26626.920000000002</v>
      </c>
      <c r="F72" s="42">
        <v>3596</v>
      </c>
      <c r="G72" s="43">
        <v>13</v>
      </c>
      <c r="H72" s="7">
        <v>46104</v>
      </c>
      <c r="I72" s="4" t="s">
        <v>79</v>
      </c>
    </row>
    <row r="73" spans="2:9" s="4" customFormat="1">
      <c r="B73" s="4" t="s">
        <v>189</v>
      </c>
      <c r="C73" s="4" t="s">
        <v>190</v>
      </c>
      <c r="D73" s="4" t="s">
        <v>16</v>
      </c>
      <c r="E73" s="41">
        <v>26114.86</v>
      </c>
      <c r="F73" s="42">
        <v>3487</v>
      </c>
      <c r="G73" s="43">
        <v>14</v>
      </c>
      <c r="H73" s="7">
        <v>46164</v>
      </c>
      <c r="I73" s="4" t="s">
        <v>191</v>
      </c>
    </row>
    <row r="74" spans="2:9" s="4" customFormat="1">
      <c r="B74" s="4" t="s">
        <v>192</v>
      </c>
      <c r="C74" s="4" t="s">
        <v>193</v>
      </c>
      <c r="D74" s="4" t="s">
        <v>188</v>
      </c>
      <c r="E74" s="41">
        <v>25785.85</v>
      </c>
      <c r="F74" s="42">
        <v>4570</v>
      </c>
      <c r="G74" s="43">
        <v>16</v>
      </c>
      <c r="H74" s="7">
        <v>46129</v>
      </c>
      <c r="I74" s="4" t="s">
        <v>33</v>
      </c>
    </row>
    <row r="75" spans="2:9" s="4" customFormat="1">
      <c r="B75" s="4" t="s">
        <v>194</v>
      </c>
      <c r="C75" s="4" t="s">
        <v>195</v>
      </c>
      <c r="D75" s="4" t="s">
        <v>16</v>
      </c>
      <c r="E75" s="41">
        <v>25329.83</v>
      </c>
      <c r="F75" s="42">
        <v>3650</v>
      </c>
      <c r="G75" s="43">
        <v>8</v>
      </c>
      <c r="H75" s="7">
        <v>45996</v>
      </c>
      <c r="I75" s="4" t="s">
        <v>149</v>
      </c>
    </row>
    <row r="76" spans="2:9" s="4" customFormat="1">
      <c r="B76" s="4" t="s">
        <v>196</v>
      </c>
      <c r="C76" s="4" t="s">
        <v>197</v>
      </c>
      <c r="D76" s="4" t="s">
        <v>198</v>
      </c>
      <c r="E76" s="41">
        <v>24469</v>
      </c>
      <c r="F76" s="42">
        <v>4800</v>
      </c>
      <c r="G76" s="43">
        <v>19</v>
      </c>
      <c r="H76" s="7">
        <v>46052</v>
      </c>
      <c r="I76" s="4" t="s">
        <v>118</v>
      </c>
    </row>
    <row r="77" spans="2:9" s="4" customFormat="1">
      <c r="B77" s="4" t="s">
        <v>199</v>
      </c>
      <c r="C77" s="4" t="s">
        <v>200</v>
      </c>
      <c r="D77" s="4" t="s">
        <v>157</v>
      </c>
      <c r="E77" s="41">
        <v>23967</v>
      </c>
      <c r="F77" s="42">
        <v>4906</v>
      </c>
      <c r="G77" s="43">
        <v>16</v>
      </c>
      <c r="H77" s="7">
        <v>45723</v>
      </c>
      <c r="I77" s="4" t="s">
        <v>118</v>
      </c>
    </row>
    <row r="78" spans="2:9" s="4" customFormat="1">
      <c r="B78" s="4" t="s">
        <v>201</v>
      </c>
      <c r="C78" s="4" t="s">
        <v>202</v>
      </c>
      <c r="D78" s="4" t="s">
        <v>130</v>
      </c>
      <c r="E78" s="41">
        <v>23586</v>
      </c>
      <c r="F78" s="42">
        <v>3098</v>
      </c>
      <c r="G78" s="43">
        <v>15</v>
      </c>
      <c r="H78" s="7">
        <v>46241</v>
      </c>
      <c r="I78" s="4" t="s">
        <v>33</v>
      </c>
    </row>
    <row r="79" spans="2:9" s="4" customFormat="1">
      <c r="B79" s="4" t="s">
        <v>203</v>
      </c>
      <c r="C79" s="4" t="s">
        <v>203</v>
      </c>
      <c r="D79" s="4" t="s">
        <v>204</v>
      </c>
      <c r="E79" s="41">
        <v>23269.489999999998</v>
      </c>
      <c r="F79" s="42">
        <v>3376</v>
      </c>
      <c r="G79" s="43">
        <v>18</v>
      </c>
      <c r="H79" s="7">
        <v>46104</v>
      </c>
      <c r="I79" s="4" t="s">
        <v>79</v>
      </c>
    </row>
    <row r="80" spans="2:9" s="4" customFormat="1">
      <c r="B80" s="4" t="s">
        <v>205</v>
      </c>
      <c r="C80" s="4" t="s">
        <v>206</v>
      </c>
      <c r="D80" s="4" t="s">
        <v>70</v>
      </c>
      <c r="E80" s="41">
        <v>23243.68</v>
      </c>
      <c r="F80" s="42">
        <v>3239</v>
      </c>
      <c r="G80" s="43">
        <v>15</v>
      </c>
      <c r="H80" s="7">
        <v>46171</v>
      </c>
      <c r="I80" s="4" t="s">
        <v>33</v>
      </c>
    </row>
    <row r="81" spans="2:9" s="4" customFormat="1">
      <c r="B81" s="4" t="s">
        <v>207</v>
      </c>
      <c r="C81" s="4" t="s">
        <v>208</v>
      </c>
      <c r="D81" s="4" t="s">
        <v>89</v>
      </c>
      <c r="E81" s="41">
        <v>22976.35</v>
      </c>
      <c r="F81" s="42">
        <v>5604</v>
      </c>
      <c r="G81" s="43">
        <v>2</v>
      </c>
      <c r="H81" s="7">
        <v>45919</v>
      </c>
      <c r="I81" s="4" t="s">
        <v>209</v>
      </c>
    </row>
    <row r="82" spans="2:9" s="4" customFormat="1">
      <c r="B82" s="4" t="s">
        <v>210</v>
      </c>
      <c r="C82" s="4" t="s">
        <v>211</v>
      </c>
      <c r="D82" s="4" t="s">
        <v>16</v>
      </c>
      <c r="E82" s="41">
        <v>22771.91</v>
      </c>
      <c r="F82" s="42">
        <v>2825</v>
      </c>
      <c r="G82" s="43">
        <v>19</v>
      </c>
      <c r="H82" s="7">
        <v>46262</v>
      </c>
      <c r="I82" s="4" t="s">
        <v>26</v>
      </c>
    </row>
    <row r="83" spans="2:9" s="4" customFormat="1">
      <c r="B83" s="4" t="s">
        <v>212</v>
      </c>
      <c r="C83" s="4" t="s">
        <v>213</v>
      </c>
      <c r="D83" s="4" t="s">
        <v>16</v>
      </c>
      <c r="E83" s="41">
        <v>22729.46</v>
      </c>
      <c r="F83" s="42">
        <v>3156</v>
      </c>
      <c r="G83" s="43">
        <v>18</v>
      </c>
      <c r="H83" s="7">
        <v>46024</v>
      </c>
      <c r="I83" s="4" t="s">
        <v>61</v>
      </c>
    </row>
    <row r="84" spans="2:9" s="4" customFormat="1">
      <c r="B84" s="4" t="s">
        <v>214</v>
      </c>
      <c r="C84" s="4" t="s">
        <v>215</v>
      </c>
      <c r="D84" s="4" t="s">
        <v>188</v>
      </c>
      <c r="E84" s="41">
        <v>22357.84</v>
      </c>
      <c r="F84" s="42">
        <v>3216</v>
      </c>
      <c r="G84" s="43">
        <v>17</v>
      </c>
      <c r="H84" s="7">
        <v>46080</v>
      </c>
      <c r="I84" s="4" t="s">
        <v>33</v>
      </c>
    </row>
    <row r="85" spans="2:9" s="4" customFormat="1">
      <c r="B85" s="4" t="s">
        <v>216</v>
      </c>
      <c r="C85" s="4" t="s">
        <v>216</v>
      </c>
      <c r="D85" s="4" t="s">
        <v>22</v>
      </c>
      <c r="E85" s="41">
        <v>21902.45</v>
      </c>
      <c r="F85" s="42">
        <v>4243</v>
      </c>
      <c r="G85" s="43">
        <v>14</v>
      </c>
      <c r="H85" s="7">
        <v>46066</v>
      </c>
      <c r="I85" s="4" t="s">
        <v>217</v>
      </c>
    </row>
    <row r="86" spans="2:9" s="4" customFormat="1">
      <c r="B86" s="4" t="s">
        <v>218</v>
      </c>
      <c r="C86" s="4" t="s">
        <v>219</v>
      </c>
      <c r="D86" s="4" t="s">
        <v>220</v>
      </c>
      <c r="E86" s="41">
        <v>21216.06</v>
      </c>
      <c r="F86" s="42">
        <v>4319</v>
      </c>
      <c r="G86" s="43">
        <v>21</v>
      </c>
      <c r="H86" s="7">
        <v>46143</v>
      </c>
      <c r="I86" s="4" t="s">
        <v>61</v>
      </c>
    </row>
    <row r="87" spans="2:9" s="4" customFormat="1">
      <c r="B87" s="4" t="s">
        <v>221</v>
      </c>
      <c r="C87" s="4" t="s">
        <v>222</v>
      </c>
      <c r="D87" s="4" t="s">
        <v>223</v>
      </c>
      <c r="E87" s="41">
        <v>20771.22</v>
      </c>
      <c r="F87" s="42">
        <v>3771</v>
      </c>
      <c r="G87" s="43">
        <v>17</v>
      </c>
      <c r="H87" s="7">
        <v>46101</v>
      </c>
      <c r="I87" s="4" t="s">
        <v>33</v>
      </c>
    </row>
    <row r="88" spans="2:9" s="4" customFormat="1">
      <c r="B88" s="4" t="s">
        <v>224</v>
      </c>
      <c r="C88" s="4" t="s">
        <v>225</v>
      </c>
      <c r="D88" s="4" t="s">
        <v>16</v>
      </c>
      <c r="E88" s="41">
        <v>19906.669999999998</v>
      </c>
      <c r="F88" s="42">
        <v>2825</v>
      </c>
      <c r="G88" s="43">
        <v>14</v>
      </c>
      <c r="H88" s="7">
        <v>46178</v>
      </c>
      <c r="I88" s="4" t="s">
        <v>17</v>
      </c>
    </row>
    <row r="89" spans="2:9" s="4" customFormat="1">
      <c r="B89" s="4" t="s">
        <v>226</v>
      </c>
      <c r="C89" s="4" t="s">
        <v>227</v>
      </c>
      <c r="D89" s="4" t="s">
        <v>228</v>
      </c>
      <c r="E89" s="41">
        <v>19905.650000000001</v>
      </c>
      <c r="F89" s="42">
        <v>2680</v>
      </c>
      <c r="G89" s="43">
        <v>10</v>
      </c>
      <c r="H89" s="7">
        <v>46052</v>
      </c>
      <c r="I89" s="4" t="s">
        <v>61</v>
      </c>
    </row>
    <row r="90" spans="2:9" s="4" customFormat="1">
      <c r="B90" s="4" t="s">
        <v>229</v>
      </c>
      <c r="C90" s="4" t="s">
        <v>230</v>
      </c>
      <c r="D90" s="4" t="s">
        <v>231</v>
      </c>
      <c r="E90" s="41">
        <v>18816.25</v>
      </c>
      <c r="F90" s="42">
        <v>2790</v>
      </c>
      <c r="G90" s="43">
        <v>15</v>
      </c>
      <c r="H90" s="7">
        <v>46024</v>
      </c>
      <c r="I90" s="4" t="s">
        <v>26</v>
      </c>
    </row>
    <row r="91" spans="2:9" s="4" customFormat="1">
      <c r="B91" s="4" t="s">
        <v>232</v>
      </c>
      <c r="C91" s="4" t="s">
        <v>233</v>
      </c>
      <c r="D91" s="4" t="s">
        <v>16</v>
      </c>
      <c r="E91" s="41">
        <v>17585.52</v>
      </c>
      <c r="F91" s="42">
        <v>2500</v>
      </c>
      <c r="G91" s="43">
        <v>13</v>
      </c>
      <c r="H91" s="7">
        <v>46052</v>
      </c>
      <c r="I91" s="4" t="s">
        <v>26</v>
      </c>
    </row>
    <row r="92" spans="2:9" s="4" customFormat="1">
      <c r="B92" s="4" t="s">
        <v>234</v>
      </c>
      <c r="C92" s="4" t="s">
        <v>235</v>
      </c>
      <c r="D92" s="4" t="s">
        <v>16</v>
      </c>
      <c r="E92" s="41">
        <v>17498.28</v>
      </c>
      <c r="F92" s="42">
        <v>2368</v>
      </c>
      <c r="G92" s="43">
        <v>11</v>
      </c>
      <c r="H92" s="7">
        <v>46108</v>
      </c>
      <c r="I92" s="4" t="s">
        <v>45</v>
      </c>
    </row>
    <row r="93" spans="2:9" s="4" customFormat="1">
      <c r="B93" s="4" t="s">
        <v>236</v>
      </c>
      <c r="C93" s="4" t="s">
        <v>237</v>
      </c>
      <c r="D93" s="4" t="s">
        <v>16</v>
      </c>
      <c r="E93" s="41">
        <v>17290.82</v>
      </c>
      <c r="F93" s="42">
        <v>2374</v>
      </c>
      <c r="G93" s="43">
        <v>11</v>
      </c>
      <c r="H93" s="7">
        <v>46045</v>
      </c>
      <c r="I93" s="4" t="s">
        <v>17</v>
      </c>
    </row>
    <row r="94" spans="2:9" s="4" customFormat="1">
      <c r="B94" s="4" t="s">
        <v>238</v>
      </c>
      <c r="C94" s="4" t="s">
        <v>239</v>
      </c>
      <c r="D94" s="4" t="s">
        <v>240</v>
      </c>
      <c r="E94" s="41">
        <v>17289</v>
      </c>
      <c r="F94" s="42">
        <v>2814</v>
      </c>
      <c r="G94" s="43">
        <v>20</v>
      </c>
      <c r="H94" s="7">
        <v>46185</v>
      </c>
      <c r="I94" s="4" t="s">
        <v>118</v>
      </c>
    </row>
    <row r="95" spans="2:9" s="4" customFormat="1">
      <c r="B95" s="4" t="s">
        <v>241</v>
      </c>
      <c r="C95" s="4" t="s">
        <v>242</v>
      </c>
      <c r="D95" s="4" t="s">
        <v>12</v>
      </c>
      <c r="E95" s="41">
        <v>16653</v>
      </c>
      <c r="F95" s="42">
        <v>2306</v>
      </c>
      <c r="G95" s="43">
        <v>14</v>
      </c>
      <c r="H95" s="7">
        <v>46227</v>
      </c>
      <c r="I95" s="4" t="s">
        <v>118</v>
      </c>
    </row>
    <row r="96" spans="2:9" s="4" customFormat="1">
      <c r="B96" s="4" t="s">
        <v>243</v>
      </c>
      <c r="C96" s="4" t="s">
        <v>244</v>
      </c>
      <c r="D96" s="4" t="s">
        <v>16</v>
      </c>
      <c r="E96" s="41">
        <v>16569.11</v>
      </c>
      <c r="F96" s="42">
        <v>2021</v>
      </c>
      <c r="G96" s="43">
        <v>15</v>
      </c>
      <c r="H96" s="7">
        <v>46087</v>
      </c>
      <c r="I96" s="4" t="s">
        <v>45</v>
      </c>
    </row>
    <row r="97" spans="2:9" s="4" customFormat="1">
      <c r="B97" s="4" t="s">
        <v>245</v>
      </c>
      <c r="C97" s="4" t="s">
        <v>246</v>
      </c>
      <c r="D97" s="4" t="s">
        <v>247</v>
      </c>
      <c r="E97" s="41">
        <v>16352.4</v>
      </c>
      <c r="F97" s="42">
        <v>2365</v>
      </c>
      <c r="G97" s="43">
        <v>11</v>
      </c>
      <c r="H97" s="7">
        <v>46059</v>
      </c>
      <c r="I97" s="4" t="s">
        <v>137</v>
      </c>
    </row>
    <row r="98" spans="2:9" s="4" customFormat="1">
      <c r="B98" s="4" t="s">
        <v>248</v>
      </c>
      <c r="C98" s="4" t="s">
        <v>249</v>
      </c>
      <c r="D98" s="4" t="s">
        <v>250</v>
      </c>
      <c r="E98" s="41">
        <v>16351.05</v>
      </c>
      <c r="F98" s="42">
        <v>2785</v>
      </c>
      <c r="G98" s="43">
        <v>8</v>
      </c>
      <c r="H98" s="7">
        <v>46122</v>
      </c>
      <c r="I98" s="4" t="s">
        <v>137</v>
      </c>
    </row>
    <row r="99" spans="2:9" s="4" customFormat="1">
      <c r="B99" s="4" t="s">
        <v>251</v>
      </c>
      <c r="C99" s="4" t="s">
        <v>252</v>
      </c>
      <c r="D99" s="4" t="s">
        <v>16</v>
      </c>
      <c r="E99" s="41">
        <v>15988</v>
      </c>
      <c r="F99" s="42">
        <v>2196</v>
      </c>
      <c r="G99" s="43">
        <v>18</v>
      </c>
      <c r="H99" s="7">
        <v>46199</v>
      </c>
      <c r="I99" s="4" t="s">
        <v>118</v>
      </c>
    </row>
    <row r="100" spans="2:9" s="4" customFormat="1">
      <c r="B100" s="4" t="s">
        <v>253</v>
      </c>
      <c r="C100" s="4" t="s">
        <v>254</v>
      </c>
      <c r="D100" s="4" t="s">
        <v>16</v>
      </c>
      <c r="E100" s="41">
        <v>15116.58</v>
      </c>
      <c r="F100" s="42">
        <v>2222</v>
      </c>
      <c r="G100" s="43">
        <v>5</v>
      </c>
      <c r="H100" s="7">
        <v>46080</v>
      </c>
      <c r="I100" s="4" t="s">
        <v>255</v>
      </c>
    </row>
    <row r="101" spans="2:9" s="4" customFormat="1">
      <c r="B101" s="4" t="s">
        <v>256</v>
      </c>
      <c r="C101" s="4" t="s">
        <v>257</v>
      </c>
      <c r="D101" s="4" t="s">
        <v>258</v>
      </c>
      <c r="E101" s="41">
        <v>15077.44</v>
      </c>
      <c r="F101" s="42">
        <v>2115</v>
      </c>
      <c r="G101" s="43">
        <v>14</v>
      </c>
      <c r="H101" s="7">
        <v>46220</v>
      </c>
      <c r="I101" s="4" t="s">
        <v>48</v>
      </c>
    </row>
    <row r="102" spans="2:9" s="4" customFormat="1">
      <c r="B102" s="4" t="s">
        <v>259</v>
      </c>
      <c r="C102" s="4" t="s">
        <v>260</v>
      </c>
      <c r="D102" s="4" t="s">
        <v>130</v>
      </c>
      <c r="E102" s="41">
        <v>14910.6</v>
      </c>
      <c r="F102" s="42">
        <v>2501</v>
      </c>
      <c r="G102" s="43">
        <v>18</v>
      </c>
      <c r="H102" s="7">
        <v>46262</v>
      </c>
      <c r="I102" s="4" t="s">
        <v>61</v>
      </c>
    </row>
    <row r="103" spans="2:9" s="4" customFormat="1">
      <c r="B103" s="4" t="s">
        <v>261</v>
      </c>
      <c r="C103" s="4" t="s">
        <v>262</v>
      </c>
      <c r="D103" s="4" t="s">
        <v>111</v>
      </c>
      <c r="E103" s="41">
        <v>14170</v>
      </c>
      <c r="F103" s="42">
        <v>2316</v>
      </c>
      <c r="G103" s="43">
        <v>12</v>
      </c>
      <c r="H103" s="7">
        <v>46010</v>
      </c>
      <c r="I103" s="4" t="s">
        <v>263</v>
      </c>
    </row>
    <row r="104" spans="2:9" s="4" customFormat="1">
      <c r="B104" s="4" t="s">
        <v>264</v>
      </c>
      <c r="C104" s="4" t="s">
        <v>265</v>
      </c>
      <c r="D104" s="4" t="s">
        <v>188</v>
      </c>
      <c r="E104" s="41">
        <v>13928</v>
      </c>
      <c r="F104" s="42">
        <v>2905</v>
      </c>
      <c r="G104" s="43">
        <v>15</v>
      </c>
      <c r="H104" s="7">
        <v>46157</v>
      </c>
      <c r="I104" s="4" t="s">
        <v>118</v>
      </c>
    </row>
    <row r="105" spans="2:9" s="4" customFormat="1">
      <c r="B105" s="4" t="s">
        <v>266</v>
      </c>
      <c r="C105" s="4" t="s">
        <v>267</v>
      </c>
      <c r="D105" s="4" t="s">
        <v>268</v>
      </c>
      <c r="E105" s="41">
        <v>13174.77</v>
      </c>
      <c r="F105" s="42">
        <v>1689</v>
      </c>
      <c r="G105" s="43">
        <v>16</v>
      </c>
      <c r="H105" s="7">
        <v>46206</v>
      </c>
      <c r="I105" s="4" t="s">
        <v>48</v>
      </c>
    </row>
    <row r="106" spans="2:9" s="4" customFormat="1">
      <c r="B106" s="4" t="s">
        <v>269</v>
      </c>
      <c r="C106" s="4" t="s">
        <v>270</v>
      </c>
      <c r="D106" s="4" t="s">
        <v>258</v>
      </c>
      <c r="E106" s="41">
        <v>11868.88</v>
      </c>
      <c r="F106" s="42">
        <v>1724</v>
      </c>
      <c r="G106" s="43">
        <v>14</v>
      </c>
      <c r="H106" s="7">
        <v>46059</v>
      </c>
      <c r="I106" s="4" t="s">
        <v>61</v>
      </c>
    </row>
    <row r="107" spans="2:9" s="4" customFormat="1">
      <c r="B107" s="4" t="s">
        <v>271</v>
      </c>
      <c r="C107" s="4" t="s">
        <v>272</v>
      </c>
      <c r="D107" s="4" t="s">
        <v>228</v>
      </c>
      <c r="E107" s="41">
        <v>11863</v>
      </c>
      <c r="F107" s="42">
        <v>1612</v>
      </c>
      <c r="G107" s="43">
        <v>13</v>
      </c>
      <c r="H107" s="7">
        <v>46066</v>
      </c>
      <c r="I107" s="4" t="s">
        <v>118</v>
      </c>
    </row>
    <row r="108" spans="2:9" s="4" customFormat="1">
      <c r="B108" s="4" t="s">
        <v>273</v>
      </c>
      <c r="C108" s="4" t="s">
        <v>273</v>
      </c>
      <c r="D108" s="4" t="s">
        <v>274</v>
      </c>
      <c r="E108" s="41">
        <v>11654.33</v>
      </c>
      <c r="F108" s="42">
        <v>1922</v>
      </c>
      <c r="G108" s="43">
        <v>15</v>
      </c>
      <c r="H108" s="7">
        <v>46115</v>
      </c>
      <c r="I108" s="4" t="s">
        <v>61</v>
      </c>
    </row>
    <row r="109" spans="2:9" s="4" customFormat="1">
      <c r="B109" s="4" t="s">
        <v>275</v>
      </c>
      <c r="C109" s="4" t="s">
        <v>276</v>
      </c>
      <c r="D109" s="4" t="s">
        <v>16</v>
      </c>
      <c r="E109" s="41">
        <v>11539.23</v>
      </c>
      <c r="F109" s="42">
        <v>1775</v>
      </c>
      <c r="G109" s="43">
        <v>13</v>
      </c>
      <c r="H109" s="7">
        <v>46157</v>
      </c>
      <c r="I109" s="4" t="s">
        <v>48</v>
      </c>
    </row>
    <row r="110" spans="2:9" s="4" customFormat="1">
      <c r="B110" s="4" t="s">
        <v>277</v>
      </c>
      <c r="C110" s="4" t="s">
        <v>278</v>
      </c>
      <c r="D110" s="4" t="s">
        <v>70</v>
      </c>
      <c r="E110" s="41">
        <v>10522.289999999999</v>
      </c>
      <c r="F110" s="42">
        <v>1439</v>
      </c>
      <c r="G110" s="43">
        <v>15</v>
      </c>
      <c r="H110" s="7">
        <v>46136</v>
      </c>
      <c r="I110" s="4" t="s">
        <v>33</v>
      </c>
    </row>
    <row r="111" spans="2:9" s="4" customFormat="1">
      <c r="B111" s="4" t="s">
        <v>279</v>
      </c>
      <c r="C111" s="4" t="s">
        <v>280</v>
      </c>
      <c r="D111" s="4" t="s">
        <v>16</v>
      </c>
      <c r="E111" s="41">
        <v>10421.91</v>
      </c>
      <c r="F111" s="42">
        <v>1536</v>
      </c>
      <c r="G111" s="43">
        <v>18</v>
      </c>
      <c r="H111" s="7">
        <v>46262</v>
      </c>
      <c r="I111" s="4" t="s">
        <v>48</v>
      </c>
    </row>
    <row r="112" spans="2:9" s="4" customFormat="1">
      <c r="B112" s="4" t="s">
        <v>281</v>
      </c>
      <c r="C112" s="4" t="s">
        <v>282</v>
      </c>
      <c r="D112" s="4" t="s">
        <v>283</v>
      </c>
      <c r="E112" s="41">
        <v>10336</v>
      </c>
      <c r="F112" s="42">
        <v>1557</v>
      </c>
      <c r="G112" s="43">
        <v>5</v>
      </c>
      <c r="H112" s="7">
        <v>45989</v>
      </c>
      <c r="I112" s="4" t="s">
        <v>118</v>
      </c>
    </row>
    <row r="113" spans="2:9" s="4" customFormat="1">
      <c r="B113" s="4" t="s">
        <v>284</v>
      </c>
      <c r="C113" s="4" t="s">
        <v>285</v>
      </c>
      <c r="D113" s="4" t="s">
        <v>115</v>
      </c>
      <c r="E113" s="41">
        <v>10093.250000000002</v>
      </c>
      <c r="F113" s="42">
        <v>1327</v>
      </c>
      <c r="G113" s="43">
        <v>15</v>
      </c>
      <c r="H113" s="7">
        <v>46104</v>
      </c>
      <c r="I113" s="4" t="s">
        <v>79</v>
      </c>
    </row>
    <row r="114" spans="2:9" s="4" customFormat="1">
      <c r="B114" s="4" t="s">
        <v>286</v>
      </c>
      <c r="C114" s="4" t="s">
        <v>287</v>
      </c>
      <c r="D114" s="4" t="s">
        <v>188</v>
      </c>
      <c r="E114" s="41">
        <v>9978.4</v>
      </c>
      <c r="F114" s="42">
        <v>1433</v>
      </c>
      <c r="G114" s="43">
        <v>1</v>
      </c>
      <c r="H114" s="7" t="s">
        <v>67</v>
      </c>
      <c r="I114" s="4" t="s">
        <v>209</v>
      </c>
    </row>
    <row r="115" spans="2:9" s="4" customFormat="1">
      <c r="B115" s="4" t="s">
        <v>288</v>
      </c>
      <c r="C115" s="4" t="s">
        <v>289</v>
      </c>
      <c r="D115" s="4" t="s">
        <v>16</v>
      </c>
      <c r="E115" s="41">
        <v>9966.2000000000007</v>
      </c>
      <c r="F115" s="42">
        <v>1331</v>
      </c>
      <c r="G115" s="43">
        <v>13</v>
      </c>
      <c r="H115" s="7">
        <v>46122</v>
      </c>
      <c r="I115" s="4" t="s">
        <v>163</v>
      </c>
    </row>
    <row r="116" spans="2:9" s="4" customFormat="1">
      <c r="B116" s="4" t="s">
        <v>290</v>
      </c>
      <c r="C116" s="4" t="s">
        <v>291</v>
      </c>
      <c r="D116" s="4" t="s">
        <v>292</v>
      </c>
      <c r="E116" s="41">
        <v>9953</v>
      </c>
      <c r="F116" s="42">
        <v>1456</v>
      </c>
      <c r="G116" s="43">
        <v>9</v>
      </c>
      <c r="H116" s="7">
        <v>46031</v>
      </c>
      <c r="I116" s="4" t="s">
        <v>293</v>
      </c>
    </row>
    <row r="117" spans="2:9" s="4" customFormat="1">
      <c r="B117" s="4" t="s">
        <v>294</v>
      </c>
      <c r="C117" s="4" t="s">
        <v>295</v>
      </c>
      <c r="D117" s="4" t="s">
        <v>130</v>
      </c>
      <c r="E117" s="41">
        <v>9731.69</v>
      </c>
      <c r="F117" s="42">
        <v>1269</v>
      </c>
      <c r="G117" s="43">
        <v>19</v>
      </c>
      <c r="H117" s="7">
        <v>46262</v>
      </c>
      <c r="I117" s="4" t="s">
        <v>33</v>
      </c>
    </row>
    <row r="118" spans="2:9" s="4" customFormat="1">
      <c r="B118" s="4" t="s">
        <v>296</v>
      </c>
      <c r="C118" s="4" t="s">
        <v>297</v>
      </c>
      <c r="D118" s="4" t="s">
        <v>16</v>
      </c>
      <c r="E118" s="41">
        <v>9685.6299999999992</v>
      </c>
      <c r="F118" s="42">
        <v>1446</v>
      </c>
      <c r="G118" s="43">
        <v>12</v>
      </c>
      <c r="H118" s="7">
        <v>46094</v>
      </c>
      <c r="I118" s="4" t="s">
        <v>163</v>
      </c>
    </row>
    <row r="119" spans="2:9" s="4" customFormat="1">
      <c r="B119" s="4" t="s">
        <v>298</v>
      </c>
      <c r="C119" s="4" t="s">
        <v>299</v>
      </c>
      <c r="D119" s="4" t="s">
        <v>16</v>
      </c>
      <c r="E119" s="41">
        <v>8948.25</v>
      </c>
      <c r="F119" s="42">
        <v>1205</v>
      </c>
      <c r="G119" s="43">
        <v>13</v>
      </c>
      <c r="H119" s="7">
        <v>46241</v>
      </c>
      <c r="I119" s="4" t="s">
        <v>26</v>
      </c>
    </row>
    <row r="120" spans="2:9" s="4" customFormat="1">
      <c r="B120" s="4" t="s">
        <v>300</v>
      </c>
      <c r="C120" s="4" t="s">
        <v>301</v>
      </c>
      <c r="D120" s="4" t="s">
        <v>16</v>
      </c>
      <c r="E120" s="41">
        <v>8806.36</v>
      </c>
      <c r="F120" s="42">
        <v>1087</v>
      </c>
      <c r="G120" s="43">
        <v>5</v>
      </c>
      <c r="H120" s="7">
        <v>45982</v>
      </c>
      <c r="I120" s="4" t="s">
        <v>33</v>
      </c>
    </row>
    <row r="121" spans="2:9" s="4" customFormat="1">
      <c r="B121" s="4" t="s">
        <v>302</v>
      </c>
      <c r="C121" s="4" t="s">
        <v>303</v>
      </c>
      <c r="D121" s="4" t="s">
        <v>89</v>
      </c>
      <c r="E121" s="41">
        <v>8671</v>
      </c>
      <c r="F121" s="42">
        <v>1146</v>
      </c>
      <c r="G121" s="43">
        <v>11</v>
      </c>
      <c r="H121" s="7">
        <v>46150</v>
      </c>
      <c r="I121" s="4" t="s">
        <v>304</v>
      </c>
    </row>
    <row r="122" spans="2:9" s="4" customFormat="1">
      <c r="B122" s="4" t="s">
        <v>305</v>
      </c>
      <c r="C122" s="4" t="s">
        <v>306</v>
      </c>
      <c r="D122" s="4" t="s">
        <v>307</v>
      </c>
      <c r="E122" s="41">
        <v>8564.42</v>
      </c>
      <c r="F122" s="42">
        <v>1281</v>
      </c>
      <c r="G122" s="43">
        <v>12</v>
      </c>
      <c r="H122" s="7">
        <v>46073</v>
      </c>
      <c r="I122" s="4" t="s">
        <v>61</v>
      </c>
    </row>
    <row r="123" spans="2:9" s="4" customFormat="1">
      <c r="B123" s="4" t="s">
        <v>308</v>
      </c>
      <c r="C123" s="4" t="s">
        <v>309</v>
      </c>
      <c r="D123" s="4" t="s">
        <v>162</v>
      </c>
      <c r="E123" s="41">
        <v>8402</v>
      </c>
      <c r="F123" s="42">
        <v>1228</v>
      </c>
      <c r="G123" s="43">
        <v>14</v>
      </c>
      <c r="H123" s="7">
        <v>46143</v>
      </c>
      <c r="I123" s="4" t="s">
        <v>118</v>
      </c>
    </row>
    <row r="124" spans="2:9" s="4" customFormat="1">
      <c r="B124" s="4" t="s">
        <v>310</v>
      </c>
      <c r="C124" s="4" t="s">
        <v>311</v>
      </c>
      <c r="D124" s="4" t="s">
        <v>312</v>
      </c>
      <c r="E124" s="41">
        <v>8157.92</v>
      </c>
      <c r="F124" s="42">
        <v>1159</v>
      </c>
      <c r="G124" s="43">
        <v>6</v>
      </c>
      <c r="H124" s="7">
        <v>46073</v>
      </c>
      <c r="I124" s="4" t="s">
        <v>209</v>
      </c>
    </row>
    <row r="125" spans="2:9" s="4" customFormat="1">
      <c r="B125" s="4" t="s">
        <v>313</v>
      </c>
      <c r="C125" s="4" t="s">
        <v>314</v>
      </c>
      <c r="D125" s="4" t="s">
        <v>16</v>
      </c>
      <c r="E125" s="41">
        <v>7458.57</v>
      </c>
      <c r="F125" s="42">
        <v>914</v>
      </c>
      <c r="G125" s="43">
        <v>8</v>
      </c>
      <c r="H125" s="7">
        <v>45926</v>
      </c>
      <c r="I125" s="4" t="s">
        <v>45</v>
      </c>
    </row>
    <row r="126" spans="2:9" s="4" customFormat="1">
      <c r="B126" s="4" t="s">
        <v>315</v>
      </c>
      <c r="C126" s="4" t="s">
        <v>316</v>
      </c>
      <c r="D126" s="4" t="s">
        <v>16</v>
      </c>
      <c r="E126" s="41">
        <v>6974</v>
      </c>
      <c r="F126" s="42">
        <v>1017</v>
      </c>
      <c r="G126" s="43">
        <v>13</v>
      </c>
      <c r="H126" s="7">
        <v>46045</v>
      </c>
      <c r="I126" s="4" t="s">
        <v>102</v>
      </c>
    </row>
    <row r="127" spans="2:9" s="4" customFormat="1">
      <c r="B127" s="4" t="s">
        <v>317</v>
      </c>
      <c r="C127" s="4" t="s">
        <v>318</v>
      </c>
      <c r="D127" s="4" t="s">
        <v>16</v>
      </c>
      <c r="E127" s="41">
        <v>6466.01</v>
      </c>
      <c r="F127" s="42">
        <v>744</v>
      </c>
      <c r="G127" s="43">
        <v>5</v>
      </c>
      <c r="H127" s="7">
        <v>45765</v>
      </c>
      <c r="I127" s="4" t="s">
        <v>45</v>
      </c>
    </row>
    <row r="128" spans="2:9" s="4" customFormat="1">
      <c r="B128" s="4" t="s">
        <v>319</v>
      </c>
      <c r="C128" s="4" t="s">
        <v>320</v>
      </c>
      <c r="D128" s="4" t="s">
        <v>188</v>
      </c>
      <c r="E128" s="41">
        <v>6338</v>
      </c>
      <c r="F128" s="42">
        <v>922</v>
      </c>
      <c r="G128" s="43">
        <v>8</v>
      </c>
      <c r="H128" s="7">
        <v>46192</v>
      </c>
      <c r="I128" s="4" t="s">
        <v>304</v>
      </c>
    </row>
    <row r="129" spans="2:9" s="4" customFormat="1">
      <c r="B129" s="4" t="s">
        <v>321</v>
      </c>
      <c r="C129" s="4" t="s">
        <v>322</v>
      </c>
      <c r="D129" s="4" t="s">
        <v>323</v>
      </c>
      <c r="E129" s="41">
        <v>6226</v>
      </c>
      <c r="F129" s="42">
        <v>832</v>
      </c>
      <c r="G129" s="43">
        <v>17</v>
      </c>
      <c r="H129" s="7">
        <v>46262</v>
      </c>
      <c r="I129" s="4" t="s">
        <v>118</v>
      </c>
    </row>
    <row r="130" spans="2:9" s="4" customFormat="1">
      <c r="B130" s="4" t="s">
        <v>324</v>
      </c>
      <c r="C130" s="4" t="s">
        <v>325</v>
      </c>
      <c r="D130" s="4" t="s">
        <v>326</v>
      </c>
      <c r="E130" s="41">
        <v>6200.59</v>
      </c>
      <c r="F130" s="42">
        <v>921</v>
      </c>
      <c r="G130" s="43">
        <v>13</v>
      </c>
      <c r="H130" s="7">
        <v>46199</v>
      </c>
      <c r="I130" s="4" t="s">
        <v>48</v>
      </c>
    </row>
    <row r="131" spans="2:9" s="4" customFormat="1">
      <c r="B131" s="4" t="s">
        <v>327</v>
      </c>
      <c r="C131" s="4" t="s">
        <v>328</v>
      </c>
      <c r="D131" s="4" t="s">
        <v>188</v>
      </c>
      <c r="E131" s="41">
        <v>6113.65</v>
      </c>
      <c r="F131" s="42">
        <v>1177</v>
      </c>
      <c r="G131" s="43">
        <v>9</v>
      </c>
      <c r="H131" s="7">
        <v>46129</v>
      </c>
      <c r="I131" s="4" t="s">
        <v>304</v>
      </c>
    </row>
    <row r="132" spans="2:9" s="4" customFormat="1">
      <c r="B132" s="4" t="s">
        <v>329</v>
      </c>
      <c r="C132" s="4" t="s">
        <v>330</v>
      </c>
      <c r="D132" s="4" t="s">
        <v>157</v>
      </c>
      <c r="E132" s="41">
        <v>5965.829999999999</v>
      </c>
      <c r="F132" s="42">
        <v>1102</v>
      </c>
      <c r="G132" s="43">
        <v>11</v>
      </c>
      <c r="H132" s="7">
        <v>46073</v>
      </c>
      <c r="I132" s="4" t="s">
        <v>137</v>
      </c>
    </row>
    <row r="133" spans="2:9" s="4" customFormat="1">
      <c r="B133" s="4" t="s">
        <v>331</v>
      </c>
      <c r="C133" s="4" t="s">
        <v>331</v>
      </c>
      <c r="D133" s="4" t="s">
        <v>16</v>
      </c>
      <c r="E133" s="41">
        <v>5788.4699999999993</v>
      </c>
      <c r="F133" s="42">
        <v>659</v>
      </c>
      <c r="G133" s="43">
        <v>3</v>
      </c>
      <c r="H133" s="7">
        <v>45835</v>
      </c>
      <c r="I133" s="4" t="s">
        <v>45</v>
      </c>
    </row>
    <row r="134" spans="2:9" s="4" customFormat="1">
      <c r="B134" s="4" t="s">
        <v>332</v>
      </c>
      <c r="C134" s="4" t="s">
        <v>333</v>
      </c>
      <c r="D134" s="4" t="s">
        <v>334</v>
      </c>
      <c r="E134" s="41">
        <v>5785.99</v>
      </c>
      <c r="F134" s="42">
        <v>815</v>
      </c>
      <c r="G134" s="43">
        <v>13</v>
      </c>
      <c r="H134" s="7">
        <v>46104</v>
      </c>
      <c r="I134" s="4" t="s">
        <v>79</v>
      </c>
    </row>
    <row r="135" spans="2:9" s="4" customFormat="1">
      <c r="B135" s="4" t="s">
        <v>335</v>
      </c>
      <c r="C135" s="4" t="s">
        <v>336</v>
      </c>
      <c r="D135" s="4" t="s">
        <v>337</v>
      </c>
      <c r="E135" s="41">
        <v>5646.1</v>
      </c>
      <c r="F135" s="42">
        <v>1041</v>
      </c>
      <c r="G135" s="43">
        <v>3</v>
      </c>
      <c r="H135" s="7">
        <v>46143</v>
      </c>
      <c r="I135" s="4" t="s">
        <v>137</v>
      </c>
    </row>
    <row r="136" spans="2:9" s="4" customFormat="1">
      <c r="B136" s="4" t="s">
        <v>338</v>
      </c>
      <c r="C136" s="4" t="s">
        <v>339</v>
      </c>
      <c r="D136" s="4" t="s">
        <v>16</v>
      </c>
      <c r="E136" s="41">
        <v>5202.3100000000004</v>
      </c>
      <c r="F136" s="42">
        <v>770</v>
      </c>
      <c r="G136" s="43">
        <v>12</v>
      </c>
      <c r="H136" s="7">
        <v>46073</v>
      </c>
      <c r="I136" s="4" t="s">
        <v>26</v>
      </c>
    </row>
    <row r="137" spans="2:9" s="4" customFormat="1">
      <c r="B137" s="4" t="s">
        <v>340</v>
      </c>
      <c r="C137" s="4" t="s">
        <v>341</v>
      </c>
      <c r="D137" s="4" t="s">
        <v>12</v>
      </c>
      <c r="E137" s="41">
        <v>5201.6400000000003</v>
      </c>
      <c r="F137" s="42">
        <v>868</v>
      </c>
      <c r="G137" s="43">
        <v>14</v>
      </c>
      <c r="H137" s="7">
        <v>46262</v>
      </c>
      <c r="I137" s="4" t="s">
        <v>33</v>
      </c>
    </row>
    <row r="138" spans="2:9" s="4" customFormat="1">
      <c r="B138" s="4" t="s">
        <v>342</v>
      </c>
      <c r="C138" s="4" t="s">
        <v>343</v>
      </c>
      <c r="D138" s="4" t="s">
        <v>16</v>
      </c>
      <c r="E138" s="41">
        <v>5049.46</v>
      </c>
      <c r="F138" s="42">
        <v>824</v>
      </c>
      <c r="G138" s="43">
        <v>15</v>
      </c>
      <c r="H138" s="7">
        <v>46192</v>
      </c>
      <c r="I138" s="4" t="s">
        <v>33</v>
      </c>
    </row>
    <row r="139" spans="2:9" s="4" customFormat="1">
      <c r="B139" s="4" t="s">
        <v>344</v>
      </c>
      <c r="C139" s="4" t="s">
        <v>345</v>
      </c>
      <c r="D139" s="4" t="s">
        <v>16</v>
      </c>
      <c r="E139" s="41">
        <v>5043.22</v>
      </c>
      <c r="F139" s="42">
        <v>740</v>
      </c>
      <c r="G139" s="43">
        <v>17</v>
      </c>
      <c r="H139" s="7">
        <v>46192</v>
      </c>
      <c r="I139" s="4" t="s">
        <v>61</v>
      </c>
    </row>
    <row r="140" spans="2:9" s="4" customFormat="1">
      <c r="B140" s="4" t="s">
        <v>346</v>
      </c>
      <c r="C140" s="4" t="s">
        <v>347</v>
      </c>
      <c r="D140" s="4" t="s">
        <v>162</v>
      </c>
      <c r="E140" s="41">
        <v>4950</v>
      </c>
      <c r="F140" s="42">
        <v>797</v>
      </c>
      <c r="G140" s="43">
        <v>18</v>
      </c>
      <c r="H140" s="7">
        <v>46122</v>
      </c>
      <c r="I140" s="4" t="s">
        <v>118</v>
      </c>
    </row>
    <row r="141" spans="2:9" s="4" customFormat="1">
      <c r="B141" s="4" t="s">
        <v>348</v>
      </c>
      <c r="C141" s="4" t="s">
        <v>349</v>
      </c>
      <c r="D141" s="4" t="s">
        <v>188</v>
      </c>
      <c r="E141" s="41">
        <v>4701.7</v>
      </c>
      <c r="F141" s="42">
        <v>1491</v>
      </c>
      <c r="G141" s="43">
        <v>7</v>
      </c>
      <c r="H141" s="7">
        <v>46150</v>
      </c>
      <c r="I141" s="4" t="s">
        <v>209</v>
      </c>
    </row>
    <row r="142" spans="2:9" s="4" customFormat="1">
      <c r="B142" s="4" t="s">
        <v>350</v>
      </c>
      <c r="C142" s="4" t="s">
        <v>351</v>
      </c>
      <c r="D142" s="4" t="s">
        <v>111</v>
      </c>
      <c r="E142" s="41">
        <v>4575</v>
      </c>
      <c r="F142" s="42">
        <v>1378</v>
      </c>
      <c r="G142" s="7" t="s">
        <v>67</v>
      </c>
      <c r="H142" s="7">
        <v>45592</v>
      </c>
      <c r="I142" s="4" t="s">
        <v>352</v>
      </c>
    </row>
    <row r="143" spans="2:9" s="4" customFormat="1">
      <c r="B143" s="4" t="s">
        <v>353</v>
      </c>
      <c r="C143" s="4" t="s">
        <v>354</v>
      </c>
      <c r="D143" s="4" t="s">
        <v>188</v>
      </c>
      <c r="E143" s="41">
        <v>4556.5600000000004</v>
      </c>
      <c r="F143" s="42">
        <v>712</v>
      </c>
      <c r="G143" s="43">
        <v>15</v>
      </c>
      <c r="H143" s="7">
        <v>46129</v>
      </c>
      <c r="I143" s="4" t="s">
        <v>33</v>
      </c>
    </row>
    <row r="144" spans="2:9" s="4" customFormat="1">
      <c r="B144" s="4" t="s">
        <v>355</v>
      </c>
      <c r="C144" s="4" t="s">
        <v>355</v>
      </c>
      <c r="D144" s="4" t="s">
        <v>356</v>
      </c>
      <c r="E144" s="41">
        <v>4501.2</v>
      </c>
      <c r="F144" s="42">
        <v>768</v>
      </c>
      <c r="G144" s="43">
        <v>8</v>
      </c>
      <c r="H144" s="7">
        <v>46031</v>
      </c>
      <c r="I144" s="4" t="s">
        <v>137</v>
      </c>
    </row>
    <row r="145" spans="2:9" s="4" customFormat="1">
      <c r="B145" s="4" t="s">
        <v>357</v>
      </c>
      <c r="C145" s="4" t="s">
        <v>358</v>
      </c>
      <c r="D145" s="4" t="s">
        <v>359</v>
      </c>
      <c r="E145" s="41">
        <v>4395.1499999999996</v>
      </c>
      <c r="F145" s="42">
        <v>731</v>
      </c>
      <c r="G145" s="43">
        <v>12</v>
      </c>
      <c r="H145" s="7">
        <v>46104</v>
      </c>
      <c r="I145" s="4" t="s">
        <v>79</v>
      </c>
    </row>
    <row r="146" spans="2:9" s="4" customFormat="1">
      <c r="B146" s="4" t="s">
        <v>360</v>
      </c>
      <c r="C146" s="4" t="s">
        <v>361</v>
      </c>
      <c r="D146" s="4" t="s">
        <v>362</v>
      </c>
      <c r="E146" s="41">
        <v>4162.04</v>
      </c>
      <c r="F146" s="42">
        <v>805</v>
      </c>
      <c r="G146" s="43">
        <v>10</v>
      </c>
      <c r="H146" s="7">
        <v>46104</v>
      </c>
      <c r="I146" s="4" t="s">
        <v>79</v>
      </c>
    </row>
    <row r="147" spans="2:9" s="4" customFormat="1">
      <c r="B147" s="4" t="s">
        <v>363</v>
      </c>
      <c r="C147" s="4" t="s">
        <v>364</v>
      </c>
      <c r="D147" s="4" t="s">
        <v>16</v>
      </c>
      <c r="E147" s="41">
        <v>4115.99</v>
      </c>
      <c r="F147" s="42">
        <v>598</v>
      </c>
      <c r="G147" s="43">
        <v>19</v>
      </c>
      <c r="H147" s="7">
        <v>46156</v>
      </c>
      <c r="I147" s="4" t="s">
        <v>191</v>
      </c>
    </row>
    <row r="148" spans="2:9" s="4" customFormat="1">
      <c r="B148" s="4" t="s">
        <v>365</v>
      </c>
      <c r="C148" s="4" t="s">
        <v>366</v>
      </c>
      <c r="D148" s="4" t="s">
        <v>89</v>
      </c>
      <c r="E148" s="41">
        <v>3987</v>
      </c>
      <c r="F148" s="42">
        <v>589</v>
      </c>
      <c r="G148" s="43">
        <v>5</v>
      </c>
      <c r="H148" s="7">
        <v>46227</v>
      </c>
      <c r="I148" s="4" t="s">
        <v>304</v>
      </c>
    </row>
    <row r="149" spans="2:9" s="4" customFormat="1">
      <c r="B149" s="4" t="s">
        <v>367</v>
      </c>
      <c r="C149" s="4" t="s">
        <v>368</v>
      </c>
      <c r="D149" s="4" t="s">
        <v>115</v>
      </c>
      <c r="E149" s="41">
        <v>3911.01</v>
      </c>
      <c r="F149" s="42">
        <v>717</v>
      </c>
      <c r="G149" s="43">
        <v>9</v>
      </c>
      <c r="H149" s="7">
        <v>46255</v>
      </c>
      <c r="I149" s="4" t="s">
        <v>209</v>
      </c>
    </row>
    <row r="150" spans="2:9" s="4" customFormat="1">
      <c r="B150" s="4" t="s">
        <v>369</v>
      </c>
      <c r="C150" s="4" t="s">
        <v>369</v>
      </c>
      <c r="D150" s="4" t="s">
        <v>22</v>
      </c>
      <c r="E150" s="41">
        <v>3850.01</v>
      </c>
      <c r="F150" s="42">
        <v>906</v>
      </c>
      <c r="G150" s="43">
        <v>5</v>
      </c>
      <c r="H150" s="7">
        <v>44659</v>
      </c>
      <c r="I150" s="4" t="s">
        <v>33</v>
      </c>
    </row>
    <row r="151" spans="2:9" s="4" customFormat="1">
      <c r="B151" s="4" t="s">
        <v>370</v>
      </c>
      <c r="C151" s="4" t="s">
        <v>371</v>
      </c>
      <c r="D151" s="4" t="s">
        <v>372</v>
      </c>
      <c r="E151" s="41">
        <v>3639.88</v>
      </c>
      <c r="F151" s="42">
        <v>558</v>
      </c>
      <c r="G151" s="43">
        <v>13</v>
      </c>
      <c r="H151" s="7">
        <v>46104</v>
      </c>
      <c r="I151" s="4" t="s">
        <v>79</v>
      </c>
    </row>
    <row r="152" spans="2:9" s="4" customFormat="1">
      <c r="B152" s="4" t="s">
        <v>373</v>
      </c>
      <c r="C152" s="4" t="s">
        <v>374</v>
      </c>
      <c r="D152" s="4" t="s">
        <v>375</v>
      </c>
      <c r="E152" s="41">
        <v>3592.9</v>
      </c>
      <c r="F152" s="42">
        <v>873</v>
      </c>
      <c r="G152" s="43">
        <v>5</v>
      </c>
      <c r="H152" s="7">
        <v>45905</v>
      </c>
      <c r="I152" s="4" t="s">
        <v>61</v>
      </c>
    </row>
    <row r="153" spans="2:9" s="4" customFormat="1">
      <c r="B153" s="4" t="s">
        <v>376</v>
      </c>
      <c r="C153" s="4" t="s">
        <v>377</v>
      </c>
      <c r="D153" s="4" t="s">
        <v>378</v>
      </c>
      <c r="E153" s="41">
        <v>3479.75</v>
      </c>
      <c r="F153" s="42">
        <v>548</v>
      </c>
      <c r="G153" s="43">
        <v>5</v>
      </c>
      <c r="H153" s="7">
        <v>46115</v>
      </c>
      <c r="I153" s="4" t="s">
        <v>137</v>
      </c>
    </row>
    <row r="154" spans="2:9" s="4" customFormat="1">
      <c r="B154" s="4" t="s">
        <v>379</v>
      </c>
      <c r="C154" s="4" t="s">
        <v>380</v>
      </c>
      <c r="D154" s="4" t="s">
        <v>381</v>
      </c>
      <c r="E154" s="41">
        <v>3475</v>
      </c>
      <c r="F154" s="42">
        <v>1443</v>
      </c>
      <c r="G154" s="43">
        <v>4</v>
      </c>
      <c r="H154" s="7">
        <v>45884</v>
      </c>
      <c r="I154" s="4" t="s">
        <v>118</v>
      </c>
    </row>
    <row r="155" spans="2:9" s="4" customFormat="1">
      <c r="B155" s="4" t="s">
        <v>382</v>
      </c>
      <c r="C155" s="4" t="s">
        <v>383</v>
      </c>
      <c r="D155" s="4" t="s">
        <v>384</v>
      </c>
      <c r="E155" s="41">
        <v>3470.8</v>
      </c>
      <c r="F155" s="42">
        <v>677</v>
      </c>
      <c r="G155" s="43">
        <v>10</v>
      </c>
      <c r="H155" s="7">
        <v>46122</v>
      </c>
      <c r="I155" s="4" t="s">
        <v>209</v>
      </c>
    </row>
    <row r="156" spans="2:9" s="4" customFormat="1">
      <c r="B156" s="4" t="s">
        <v>385</v>
      </c>
      <c r="C156" s="4" t="s">
        <v>386</v>
      </c>
      <c r="D156" s="4" t="s">
        <v>387</v>
      </c>
      <c r="E156" s="41">
        <v>3452.25</v>
      </c>
      <c r="F156" s="42">
        <v>548</v>
      </c>
      <c r="G156" s="43">
        <v>8</v>
      </c>
      <c r="H156" s="7">
        <v>46104</v>
      </c>
      <c r="I156" s="4" t="s">
        <v>79</v>
      </c>
    </row>
    <row r="157" spans="2:9" s="4" customFormat="1">
      <c r="B157" s="4" t="s">
        <v>388</v>
      </c>
      <c r="C157" s="4" t="s">
        <v>389</v>
      </c>
      <c r="D157" s="4" t="s">
        <v>390</v>
      </c>
      <c r="E157" s="41">
        <v>3448</v>
      </c>
      <c r="F157" s="42">
        <v>997</v>
      </c>
      <c r="G157" s="7" t="s">
        <v>67</v>
      </c>
      <c r="H157" s="7">
        <v>44807</v>
      </c>
      <c r="I157" s="4" t="s">
        <v>352</v>
      </c>
    </row>
    <row r="158" spans="2:9" s="4" customFormat="1">
      <c r="B158" s="4" t="s">
        <v>391</v>
      </c>
      <c r="C158" s="4" t="s">
        <v>392</v>
      </c>
      <c r="D158" s="4" t="s">
        <v>89</v>
      </c>
      <c r="E158" s="41">
        <v>3408</v>
      </c>
      <c r="F158" s="42">
        <v>650</v>
      </c>
      <c r="G158" s="43">
        <v>9</v>
      </c>
      <c r="H158" s="7">
        <v>46255</v>
      </c>
      <c r="I158" s="4" t="s">
        <v>304</v>
      </c>
    </row>
    <row r="159" spans="2:9" s="4" customFormat="1">
      <c r="B159" s="4" t="s">
        <v>393</v>
      </c>
      <c r="C159" s="4" t="s">
        <v>394</v>
      </c>
      <c r="D159" s="4" t="s">
        <v>395</v>
      </c>
      <c r="E159" s="41">
        <v>3212.53</v>
      </c>
      <c r="F159" s="42">
        <v>466</v>
      </c>
      <c r="G159" s="43">
        <v>13</v>
      </c>
      <c r="H159" s="7">
        <v>46104</v>
      </c>
      <c r="I159" s="4" t="s">
        <v>79</v>
      </c>
    </row>
    <row r="160" spans="2:9" s="4" customFormat="1">
      <c r="B160" s="4" t="s">
        <v>396</v>
      </c>
      <c r="C160" s="4" t="s">
        <v>397</v>
      </c>
      <c r="D160" s="4" t="s">
        <v>398</v>
      </c>
      <c r="E160" s="41">
        <v>3061.05</v>
      </c>
      <c r="F160" s="42">
        <v>403</v>
      </c>
      <c r="G160" s="43">
        <v>8</v>
      </c>
      <c r="H160" s="7">
        <v>46104</v>
      </c>
      <c r="I160" s="4" t="s">
        <v>79</v>
      </c>
    </row>
    <row r="161" spans="2:9" s="4" customFormat="1">
      <c r="B161" s="4" t="s">
        <v>399</v>
      </c>
      <c r="C161" s="4" t="s">
        <v>399</v>
      </c>
      <c r="D161" s="4" t="s">
        <v>36</v>
      </c>
      <c r="E161" s="41">
        <v>3054.81</v>
      </c>
      <c r="F161" s="42">
        <v>416</v>
      </c>
      <c r="G161" s="43">
        <v>14</v>
      </c>
      <c r="H161" s="7">
        <v>46150</v>
      </c>
      <c r="I161" s="4" t="s">
        <v>149</v>
      </c>
    </row>
    <row r="162" spans="2:9" s="4" customFormat="1">
      <c r="B162" s="4" t="s">
        <v>400</v>
      </c>
      <c r="C162" s="4" t="s">
        <v>401</v>
      </c>
      <c r="D162" s="4" t="s">
        <v>89</v>
      </c>
      <c r="E162" s="41">
        <v>3039.6200000000003</v>
      </c>
      <c r="F162" s="42">
        <v>796</v>
      </c>
      <c r="G162" s="43">
        <v>3</v>
      </c>
      <c r="H162" s="7">
        <v>44855</v>
      </c>
      <c r="I162" s="4" t="s">
        <v>33</v>
      </c>
    </row>
    <row r="163" spans="2:9" s="4" customFormat="1">
      <c r="B163" s="4" t="s">
        <v>402</v>
      </c>
      <c r="C163" s="4" t="s">
        <v>403</v>
      </c>
      <c r="D163" s="4" t="s">
        <v>111</v>
      </c>
      <c r="E163" s="41">
        <v>3009.65</v>
      </c>
      <c r="F163" s="42">
        <v>377</v>
      </c>
      <c r="G163" s="43">
        <v>2</v>
      </c>
      <c r="H163" s="7">
        <v>45975</v>
      </c>
      <c r="I163" s="4" t="s">
        <v>33</v>
      </c>
    </row>
    <row r="164" spans="2:9" s="4" customFormat="1">
      <c r="B164" s="4" t="s">
        <v>404</v>
      </c>
      <c r="C164" s="4" t="s">
        <v>405</v>
      </c>
      <c r="D164" s="4" t="s">
        <v>16</v>
      </c>
      <c r="E164" s="41">
        <v>2963.83</v>
      </c>
      <c r="F164" s="42">
        <v>485</v>
      </c>
      <c r="G164" s="43">
        <v>3</v>
      </c>
      <c r="H164" s="7">
        <v>45982</v>
      </c>
      <c r="I164" s="4" t="s">
        <v>149</v>
      </c>
    </row>
    <row r="165" spans="2:9" s="4" customFormat="1">
      <c r="B165" s="4" t="s">
        <v>406</v>
      </c>
      <c r="C165" s="4" t="s">
        <v>407</v>
      </c>
      <c r="D165" s="4" t="s">
        <v>94</v>
      </c>
      <c r="E165" s="41">
        <v>2886.13</v>
      </c>
      <c r="F165" s="42">
        <v>468</v>
      </c>
      <c r="G165" s="43">
        <v>12</v>
      </c>
      <c r="H165" s="7">
        <v>46080</v>
      </c>
      <c r="I165" s="4" t="s">
        <v>149</v>
      </c>
    </row>
    <row r="166" spans="2:9" s="4" customFormat="1">
      <c r="B166" s="4" t="s">
        <v>408</v>
      </c>
      <c r="C166" s="4" t="s">
        <v>409</v>
      </c>
      <c r="D166" s="4" t="s">
        <v>410</v>
      </c>
      <c r="E166" s="41">
        <v>2802.77</v>
      </c>
      <c r="F166" s="42">
        <v>369</v>
      </c>
      <c r="G166" s="43">
        <v>17</v>
      </c>
      <c r="H166" s="7">
        <v>44708</v>
      </c>
      <c r="I166" s="4" t="s">
        <v>65</v>
      </c>
    </row>
    <row r="167" spans="2:9" s="4" customFormat="1">
      <c r="B167" s="4" t="s">
        <v>411</v>
      </c>
      <c r="C167" s="4" t="s">
        <v>412</v>
      </c>
      <c r="D167" s="4" t="s">
        <v>413</v>
      </c>
      <c r="E167" s="41">
        <v>2774.4</v>
      </c>
      <c r="F167" s="42">
        <v>371</v>
      </c>
      <c r="G167" s="43">
        <v>3</v>
      </c>
      <c r="H167" s="7">
        <v>45961</v>
      </c>
      <c r="I167" s="4" t="s">
        <v>149</v>
      </c>
    </row>
    <row r="168" spans="2:9" s="4" customFormat="1">
      <c r="B168" s="4" t="s">
        <v>414</v>
      </c>
      <c r="C168" s="4" t="s">
        <v>415</v>
      </c>
      <c r="D168" s="4" t="s">
        <v>16</v>
      </c>
      <c r="E168" s="41">
        <v>2749.69</v>
      </c>
      <c r="F168" s="42">
        <v>370</v>
      </c>
      <c r="G168" s="43">
        <v>2</v>
      </c>
      <c r="H168" s="7">
        <v>45485</v>
      </c>
      <c r="I168" s="4" t="s">
        <v>39</v>
      </c>
    </row>
    <row r="169" spans="2:9" s="4" customFormat="1">
      <c r="B169" s="4" t="s">
        <v>416</v>
      </c>
      <c r="C169" s="4" t="s">
        <v>416</v>
      </c>
      <c r="D169" s="4" t="s">
        <v>417</v>
      </c>
      <c r="E169" s="41">
        <v>2701.85</v>
      </c>
      <c r="F169" s="42">
        <v>445</v>
      </c>
      <c r="G169" s="43">
        <v>5</v>
      </c>
      <c r="H169" s="7">
        <v>45954</v>
      </c>
      <c r="I169" s="4" t="s">
        <v>79</v>
      </c>
    </row>
    <row r="170" spans="2:9" s="4" customFormat="1">
      <c r="B170" s="4" t="s">
        <v>418</v>
      </c>
      <c r="C170" s="4" t="s">
        <v>418</v>
      </c>
      <c r="D170" s="4" t="s">
        <v>22</v>
      </c>
      <c r="E170" s="41">
        <v>2689.15</v>
      </c>
      <c r="F170" s="42">
        <v>464</v>
      </c>
      <c r="G170" s="43">
        <v>1</v>
      </c>
      <c r="H170" s="7">
        <v>46077</v>
      </c>
      <c r="I170" s="4" t="s">
        <v>419</v>
      </c>
    </row>
    <row r="171" spans="2:9" s="4" customFormat="1">
      <c r="B171" s="4" t="s">
        <v>420</v>
      </c>
      <c r="C171" s="4" t="s">
        <v>421</v>
      </c>
      <c r="D171" s="4" t="s">
        <v>157</v>
      </c>
      <c r="E171" s="41">
        <v>2640.84</v>
      </c>
      <c r="F171" s="42">
        <v>1092</v>
      </c>
      <c r="G171" s="43">
        <v>4</v>
      </c>
      <c r="H171" s="7">
        <v>45794</v>
      </c>
      <c r="I171" s="4" t="s">
        <v>33</v>
      </c>
    </row>
    <row r="172" spans="2:9" s="4" customFormat="1">
      <c r="B172" s="4" t="s">
        <v>422</v>
      </c>
      <c r="C172" s="4" t="s">
        <v>422</v>
      </c>
      <c r="D172" s="4" t="s">
        <v>22</v>
      </c>
      <c r="E172" s="41">
        <v>2618</v>
      </c>
      <c r="F172" s="42">
        <v>624</v>
      </c>
      <c r="G172" s="43">
        <v>2</v>
      </c>
      <c r="H172" s="7">
        <v>44974</v>
      </c>
      <c r="I172" s="4" t="s">
        <v>33</v>
      </c>
    </row>
    <row r="173" spans="2:9" s="4" customFormat="1">
      <c r="B173" s="4" t="s">
        <v>423</v>
      </c>
      <c r="C173" s="4" t="s">
        <v>424</v>
      </c>
      <c r="D173" s="4" t="s">
        <v>425</v>
      </c>
      <c r="E173" s="41">
        <v>2504.4399999999996</v>
      </c>
      <c r="F173" s="42">
        <v>408</v>
      </c>
      <c r="G173" s="43">
        <v>5</v>
      </c>
      <c r="H173" s="7">
        <v>46003</v>
      </c>
      <c r="I173" s="4" t="s">
        <v>33</v>
      </c>
    </row>
    <row r="174" spans="2:9" s="4" customFormat="1">
      <c r="B174" s="4" t="s">
        <v>426</v>
      </c>
      <c r="C174" s="4" t="s">
        <v>427</v>
      </c>
      <c r="D174" s="4" t="s">
        <v>428</v>
      </c>
      <c r="E174" s="41">
        <v>2491.12</v>
      </c>
      <c r="F174" s="42">
        <v>468</v>
      </c>
      <c r="G174" s="43">
        <v>3</v>
      </c>
      <c r="H174" s="7">
        <v>45744</v>
      </c>
      <c r="I174" s="4" t="s">
        <v>79</v>
      </c>
    </row>
    <row r="175" spans="2:9" s="4" customFormat="1">
      <c r="B175" s="4" t="s">
        <v>429</v>
      </c>
      <c r="C175" s="4" t="s">
        <v>429</v>
      </c>
      <c r="D175" s="4" t="s">
        <v>312</v>
      </c>
      <c r="E175" s="41">
        <v>2447</v>
      </c>
      <c r="F175" s="42">
        <v>569</v>
      </c>
      <c r="G175" s="7" t="s">
        <v>67</v>
      </c>
      <c r="H175" s="7">
        <v>46175</v>
      </c>
      <c r="I175" s="4" t="s">
        <v>352</v>
      </c>
    </row>
    <row r="176" spans="2:9" s="4" customFormat="1">
      <c r="B176" s="4" t="s">
        <v>430</v>
      </c>
      <c r="C176" s="4" t="s">
        <v>431</v>
      </c>
      <c r="D176" s="4" t="s">
        <v>432</v>
      </c>
      <c r="E176" s="41">
        <v>2411.5</v>
      </c>
      <c r="F176" s="42">
        <v>497</v>
      </c>
      <c r="G176" s="43">
        <v>6</v>
      </c>
      <c r="H176" s="7">
        <v>46080</v>
      </c>
      <c r="I176" s="4" t="s">
        <v>137</v>
      </c>
    </row>
    <row r="177" spans="2:9" s="4" customFormat="1">
      <c r="B177" s="4" t="s">
        <v>433</v>
      </c>
      <c r="C177" s="4" t="s">
        <v>434</v>
      </c>
      <c r="D177" s="4" t="s">
        <v>435</v>
      </c>
      <c r="E177" s="41">
        <v>2321</v>
      </c>
      <c r="F177" s="42">
        <v>952</v>
      </c>
      <c r="G177" s="43">
        <v>4</v>
      </c>
      <c r="H177" s="7">
        <v>45758</v>
      </c>
      <c r="I177" s="4" t="s">
        <v>118</v>
      </c>
    </row>
    <row r="178" spans="2:9" s="4" customFormat="1">
      <c r="B178" s="4" t="s">
        <v>436</v>
      </c>
      <c r="C178" s="4" t="s">
        <v>437</v>
      </c>
      <c r="D178" s="4" t="s">
        <v>438</v>
      </c>
      <c r="E178" s="41">
        <v>2295.17</v>
      </c>
      <c r="F178" s="42">
        <v>340</v>
      </c>
      <c r="G178" s="43">
        <v>5</v>
      </c>
      <c r="H178" s="7">
        <v>46104</v>
      </c>
      <c r="I178" s="4" t="s">
        <v>79</v>
      </c>
    </row>
    <row r="179" spans="2:9" s="4" customFormat="1">
      <c r="B179" s="4" t="s">
        <v>439</v>
      </c>
      <c r="C179" s="4" t="s">
        <v>440</v>
      </c>
      <c r="D179" s="4" t="s">
        <v>111</v>
      </c>
      <c r="E179" s="41">
        <v>2287</v>
      </c>
      <c r="F179" s="42">
        <v>957</v>
      </c>
      <c r="G179" s="43">
        <v>4</v>
      </c>
      <c r="H179" s="7">
        <v>45898</v>
      </c>
      <c r="I179" s="4" t="s">
        <v>118</v>
      </c>
    </row>
    <row r="180" spans="2:9" s="4" customFormat="1">
      <c r="B180" s="4" t="s">
        <v>441</v>
      </c>
      <c r="C180" s="4" t="s">
        <v>442</v>
      </c>
      <c r="D180" s="4" t="s">
        <v>162</v>
      </c>
      <c r="E180" s="41">
        <v>2271.04</v>
      </c>
      <c r="F180" s="42">
        <v>415</v>
      </c>
      <c r="G180" s="43">
        <v>3</v>
      </c>
      <c r="H180" s="7">
        <v>45303</v>
      </c>
      <c r="I180" s="4" t="s">
        <v>263</v>
      </c>
    </row>
    <row r="181" spans="2:9" s="4" customFormat="1">
      <c r="B181" s="4" t="s">
        <v>443</v>
      </c>
      <c r="C181" s="4" t="s">
        <v>444</v>
      </c>
      <c r="D181" s="4" t="s">
        <v>445</v>
      </c>
      <c r="E181" s="41">
        <v>2264.15</v>
      </c>
      <c r="F181" s="42">
        <v>377</v>
      </c>
      <c r="G181" s="43">
        <v>6</v>
      </c>
      <c r="H181" s="7">
        <v>46045</v>
      </c>
      <c r="I181" s="4" t="s">
        <v>446</v>
      </c>
    </row>
    <row r="182" spans="2:9" s="4" customFormat="1">
      <c r="B182" s="4" t="s">
        <v>447</v>
      </c>
      <c r="C182" s="4" t="s">
        <v>448</v>
      </c>
      <c r="D182" s="4" t="s">
        <v>16</v>
      </c>
      <c r="E182" s="41">
        <v>2187</v>
      </c>
      <c r="F182" s="42">
        <v>281</v>
      </c>
      <c r="G182" s="43">
        <v>1</v>
      </c>
      <c r="H182" s="7">
        <v>45996</v>
      </c>
      <c r="I182" s="4" t="s">
        <v>118</v>
      </c>
    </row>
    <row r="183" spans="2:9" s="4" customFormat="1">
      <c r="B183" s="4" t="s">
        <v>449</v>
      </c>
      <c r="C183" s="4" t="s">
        <v>450</v>
      </c>
      <c r="D183" s="4" t="s">
        <v>89</v>
      </c>
      <c r="E183" s="41">
        <v>2164.6</v>
      </c>
      <c r="F183" s="42">
        <v>400</v>
      </c>
      <c r="G183" s="43">
        <v>5</v>
      </c>
      <c r="H183" s="7">
        <v>46080</v>
      </c>
      <c r="I183" s="4" t="s">
        <v>304</v>
      </c>
    </row>
    <row r="184" spans="2:9" s="4" customFormat="1">
      <c r="B184" s="4" t="s">
        <v>451</v>
      </c>
      <c r="C184" s="4" t="s">
        <v>452</v>
      </c>
      <c r="D184" s="4" t="s">
        <v>453</v>
      </c>
      <c r="E184" s="41">
        <v>2113.4499999999998</v>
      </c>
      <c r="F184" s="42">
        <v>585</v>
      </c>
      <c r="G184" s="43">
        <v>3</v>
      </c>
      <c r="H184" s="7">
        <v>45541</v>
      </c>
      <c r="I184" s="4" t="s">
        <v>61</v>
      </c>
    </row>
    <row r="185" spans="2:9" s="4" customFormat="1">
      <c r="B185" s="4" t="s">
        <v>454</v>
      </c>
      <c r="C185" s="4" t="s">
        <v>455</v>
      </c>
      <c r="D185" s="4" t="s">
        <v>456</v>
      </c>
      <c r="E185" s="41">
        <v>2014</v>
      </c>
      <c r="F185" s="42">
        <v>682</v>
      </c>
      <c r="G185" s="43">
        <v>4</v>
      </c>
      <c r="H185" s="7">
        <v>45954</v>
      </c>
      <c r="I185" s="4" t="s">
        <v>118</v>
      </c>
    </row>
    <row r="186" spans="2:9" s="4" customFormat="1">
      <c r="B186" s="4" t="s">
        <v>457</v>
      </c>
      <c r="C186" s="4" t="s">
        <v>458</v>
      </c>
      <c r="D186" s="4" t="s">
        <v>459</v>
      </c>
      <c r="E186" s="41">
        <v>2008.8799999999999</v>
      </c>
      <c r="F186" s="42">
        <v>356</v>
      </c>
      <c r="G186" s="43">
        <v>6</v>
      </c>
      <c r="H186" s="7">
        <v>46136</v>
      </c>
      <c r="I186" s="4" t="s">
        <v>460</v>
      </c>
    </row>
    <row r="187" spans="2:9" s="4" customFormat="1">
      <c r="B187" s="4" t="s">
        <v>461</v>
      </c>
      <c r="C187" s="4" t="s">
        <v>461</v>
      </c>
      <c r="D187" s="4" t="s">
        <v>22</v>
      </c>
      <c r="E187" s="41">
        <v>1937.6299999999999</v>
      </c>
      <c r="F187" s="42">
        <v>417</v>
      </c>
      <c r="G187" s="43">
        <v>2</v>
      </c>
      <c r="H187" s="7">
        <v>45740</v>
      </c>
      <c r="I187" s="4" t="s">
        <v>79</v>
      </c>
    </row>
    <row r="188" spans="2:9" s="4" customFormat="1">
      <c r="B188" s="4" t="s">
        <v>462</v>
      </c>
      <c r="C188" s="4" t="s">
        <v>463</v>
      </c>
      <c r="D188" s="4" t="s">
        <v>258</v>
      </c>
      <c r="E188" s="41">
        <v>1935.22</v>
      </c>
      <c r="F188" s="42">
        <v>274</v>
      </c>
      <c r="G188" s="43">
        <v>1</v>
      </c>
      <c r="H188" s="7">
        <v>43615</v>
      </c>
      <c r="I188" s="4" t="s">
        <v>79</v>
      </c>
    </row>
    <row r="189" spans="2:9" s="4" customFormat="1">
      <c r="B189" s="4" t="s">
        <v>464</v>
      </c>
      <c r="C189" s="4" t="s">
        <v>465</v>
      </c>
      <c r="D189" s="4" t="s">
        <v>188</v>
      </c>
      <c r="E189" s="41">
        <v>1876</v>
      </c>
      <c r="F189" s="42">
        <v>405</v>
      </c>
      <c r="G189" s="43">
        <v>3</v>
      </c>
      <c r="H189" s="7">
        <v>46143</v>
      </c>
      <c r="I189" s="4" t="s">
        <v>137</v>
      </c>
    </row>
    <row r="190" spans="2:9" s="4" customFormat="1">
      <c r="B190" s="4" t="s">
        <v>466</v>
      </c>
      <c r="C190" s="4" t="s">
        <v>467</v>
      </c>
      <c r="D190" s="4" t="s">
        <v>468</v>
      </c>
      <c r="E190" s="41">
        <v>1870.4599999999998</v>
      </c>
      <c r="F190" s="42">
        <v>261</v>
      </c>
      <c r="G190" s="43">
        <v>4</v>
      </c>
      <c r="H190" s="7">
        <v>45926</v>
      </c>
      <c r="I190" s="4" t="s">
        <v>79</v>
      </c>
    </row>
    <row r="191" spans="2:9" s="4" customFormat="1">
      <c r="B191" s="4" t="s">
        <v>469</v>
      </c>
      <c r="C191" s="4" t="s">
        <v>470</v>
      </c>
      <c r="D191" s="4" t="s">
        <v>121</v>
      </c>
      <c r="E191" s="41">
        <v>1846.26</v>
      </c>
      <c r="F191" s="42">
        <v>301</v>
      </c>
      <c r="G191" s="43">
        <v>5</v>
      </c>
      <c r="H191" s="7">
        <v>46066</v>
      </c>
      <c r="I191" s="4" t="s">
        <v>304</v>
      </c>
    </row>
    <row r="192" spans="2:9" s="4" customFormat="1">
      <c r="B192" s="4" t="s">
        <v>471</v>
      </c>
      <c r="C192" s="4" t="s">
        <v>472</v>
      </c>
      <c r="D192" s="4" t="s">
        <v>473</v>
      </c>
      <c r="E192" s="41">
        <v>1821.1499999999999</v>
      </c>
      <c r="F192" s="42">
        <v>314</v>
      </c>
      <c r="G192" s="43">
        <v>6</v>
      </c>
      <c r="H192" s="7">
        <v>46104</v>
      </c>
      <c r="I192" s="4" t="s">
        <v>79</v>
      </c>
    </row>
    <row r="193" spans="2:9" s="4" customFormat="1">
      <c r="B193" s="4" t="s">
        <v>474</v>
      </c>
      <c r="C193" s="4" t="s">
        <v>475</v>
      </c>
      <c r="D193" s="4" t="s">
        <v>476</v>
      </c>
      <c r="E193" s="41">
        <v>1816</v>
      </c>
      <c r="F193" s="42">
        <v>758</v>
      </c>
      <c r="G193" s="7" t="s">
        <v>67</v>
      </c>
      <c r="H193" s="7">
        <v>45955</v>
      </c>
      <c r="I193" s="4" t="s">
        <v>352</v>
      </c>
    </row>
    <row r="194" spans="2:9" s="4" customFormat="1">
      <c r="B194" s="4" t="s">
        <v>477</v>
      </c>
      <c r="C194" s="4" t="s">
        <v>478</v>
      </c>
      <c r="D194" s="4" t="s">
        <v>479</v>
      </c>
      <c r="E194" s="41">
        <v>1801.1100000000001</v>
      </c>
      <c r="F194" s="42">
        <v>293</v>
      </c>
      <c r="G194" s="43">
        <v>6</v>
      </c>
      <c r="H194" s="7">
        <v>46104</v>
      </c>
      <c r="I194" s="4" t="s">
        <v>79</v>
      </c>
    </row>
    <row r="195" spans="2:9" s="4" customFormat="1">
      <c r="B195" s="4" t="s">
        <v>480</v>
      </c>
      <c r="C195" s="4" t="s">
        <v>481</v>
      </c>
      <c r="D195" s="4" t="s">
        <v>482</v>
      </c>
      <c r="E195" s="41">
        <v>1757</v>
      </c>
      <c r="F195" s="42">
        <v>568</v>
      </c>
      <c r="G195" s="7" t="s">
        <v>67</v>
      </c>
      <c r="H195" s="7">
        <v>45931</v>
      </c>
      <c r="I195" s="4" t="s">
        <v>352</v>
      </c>
    </row>
    <row r="196" spans="2:9" s="4" customFormat="1">
      <c r="B196" s="4" t="s">
        <v>483</v>
      </c>
      <c r="C196" s="4" t="s">
        <v>484</v>
      </c>
      <c r="D196" s="4" t="s">
        <v>16</v>
      </c>
      <c r="E196" s="41">
        <v>1621.47</v>
      </c>
      <c r="F196" s="42">
        <v>421</v>
      </c>
      <c r="G196" s="43">
        <v>3</v>
      </c>
      <c r="H196" s="7">
        <v>45359</v>
      </c>
      <c r="I196" s="4" t="s">
        <v>33</v>
      </c>
    </row>
    <row r="197" spans="2:9" s="4" customFormat="1">
      <c r="B197" s="4" t="s">
        <v>485</v>
      </c>
      <c r="C197" s="4" t="s">
        <v>485</v>
      </c>
      <c r="D197" s="4" t="s">
        <v>22</v>
      </c>
      <c r="E197" s="41">
        <v>1604.51</v>
      </c>
      <c r="F197" s="42">
        <v>240</v>
      </c>
      <c r="G197" s="43">
        <v>6</v>
      </c>
      <c r="H197" s="7">
        <v>46122</v>
      </c>
      <c r="I197" s="4" t="s">
        <v>255</v>
      </c>
    </row>
    <row r="198" spans="2:9" s="4" customFormat="1">
      <c r="B198" s="4" t="s">
        <v>486</v>
      </c>
      <c r="C198" s="4" t="s">
        <v>487</v>
      </c>
      <c r="D198" s="4" t="s">
        <v>488</v>
      </c>
      <c r="E198" s="41">
        <v>1588</v>
      </c>
      <c r="F198" s="42">
        <v>199</v>
      </c>
      <c r="G198" s="43">
        <v>1</v>
      </c>
      <c r="H198" s="7">
        <v>45365</v>
      </c>
      <c r="I198" s="4" t="s">
        <v>79</v>
      </c>
    </row>
    <row r="199" spans="2:9" s="4" customFormat="1">
      <c r="B199" s="4" t="s">
        <v>489</v>
      </c>
      <c r="C199" s="4" t="s">
        <v>490</v>
      </c>
      <c r="D199" s="4" t="s">
        <v>16</v>
      </c>
      <c r="E199" s="41">
        <v>1585.14</v>
      </c>
      <c r="F199" s="42">
        <v>205</v>
      </c>
      <c r="G199" s="43">
        <v>3</v>
      </c>
      <c r="H199" s="7">
        <v>45814</v>
      </c>
      <c r="I199" s="4" t="s">
        <v>263</v>
      </c>
    </row>
    <row r="200" spans="2:9" s="4" customFormat="1">
      <c r="B200" s="4" t="s">
        <v>491</v>
      </c>
      <c r="C200" s="4" t="s">
        <v>492</v>
      </c>
      <c r="D200" s="4" t="s">
        <v>12</v>
      </c>
      <c r="E200" s="41">
        <v>1491.2</v>
      </c>
      <c r="F200" s="42">
        <v>199</v>
      </c>
      <c r="G200" s="43">
        <v>1</v>
      </c>
      <c r="H200" s="7" t="s">
        <v>67</v>
      </c>
      <c r="I200" s="4" t="s">
        <v>33</v>
      </c>
    </row>
    <row r="201" spans="2:9" s="4" customFormat="1">
      <c r="B201" s="4" t="s">
        <v>493</v>
      </c>
      <c r="C201" s="4" t="s">
        <v>494</v>
      </c>
      <c r="D201" s="4" t="s">
        <v>157</v>
      </c>
      <c r="E201" s="41">
        <v>1421</v>
      </c>
      <c r="F201" s="42">
        <v>351</v>
      </c>
      <c r="G201" s="43">
        <v>1</v>
      </c>
      <c r="H201" s="7">
        <v>45394</v>
      </c>
      <c r="I201" s="4" t="s">
        <v>118</v>
      </c>
    </row>
    <row r="202" spans="2:9" s="4" customFormat="1">
      <c r="B202" s="4" t="s">
        <v>495</v>
      </c>
      <c r="C202" s="4" t="s">
        <v>496</v>
      </c>
      <c r="D202" s="4" t="s">
        <v>157</v>
      </c>
      <c r="E202" s="41">
        <v>1396</v>
      </c>
      <c r="F202" s="42">
        <v>235</v>
      </c>
      <c r="G202" s="43">
        <v>5</v>
      </c>
      <c r="H202" s="7">
        <v>46171</v>
      </c>
      <c r="I202" s="4" t="s">
        <v>460</v>
      </c>
    </row>
    <row r="203" spans="2:9" s="4" customFormat="1">
      <c r="B203" s="4" t="s">
        <v>497</v>
      </c>
      <c r="C203" s="4" t="s">
        <v>498</v>
      </c>
      <c r="D203" s="4" t="s">
        <v>499</v>
      </c>
      <c r="E203" s="41">
        <v>1389.74</v>
      </c>
      <c r="F203" s="42">
        <v>543</v>
      </c>
      <c r="G203" s="43">
        <v>4</v>
      </c>
      <c r="H203" s="7">
        <v>45814</v>
      </c>
      <c r="I203" s="4" t="s">
        <v>33</v>
      </c>
    </row>
    <row r="204" spans="2:9" s="4" customFormat="1">
      <c r="B204" s="4" t="s">
        <v>500</v>
      </c>
      <c r="C204" s="4" t="s">
        <v>501</v>
      </c>
      <c r="D204" s="4" t="s">
        <v>247</v>
      </c>
      <c r="E204" s="41">
        <v>1374.88</v>
      </c>
      <c r="F204" s="42">
        <v>208</v>
      </c>
      <c r="G204" s="43">
        <v>1</v>
      </c>
      <c r="H204" s="7" t="s">
        <v>67</v>
      </c>
      <c r="I204" s="4" t="s">
        <v>48</v>
      </c>
    </row>
    <row r="205" spans="2:9" s="4" customFormat="1">
      <c r="B205" s="4" t="s">
        <v>502</v>
      </c>
      <c r="C205" s="4" t="s">
        <v>503</v>
      </c>
      <c r="D205" s="4" t="s">
        <v>432</v>
      </c>
      <c r="E205" s="41">
        <v>1337.22</v>
      </c>
      <c r="F205" s="42">
        <v>178</v>
      </c>
      <c r="G205" s="43">
        <v>1</v>
      </c>
      <c r="H205" s="7">
        <v>44673</v>
      </c>
      <c r="I205" s="4" t="s">
        <v>209</v>
      </c>
    </row>
    <row r="206" spans="2:9" s="4" customFormat="1">
      <c r="B206" s="4" t="s">
        <v>504</v>
      </c>
      <c r="C206" s="4" t="s">
        <v>505</v>
      </c>
      <c r="D206" s="4" t="s">
        <v>506</v>
      </c>
      <c r="E206" s="41">
        <v>1322</v>
      </c>
      <c r="F206" s="42">
        <v>369</v>
      </c>
      <c r="G206" s="7" t="s">
        <v>67</v>
      </c>
      <c r="H206" s="7">
        <v>44302</v>
      </c>
      <c r="I206" s="4" t="s">
        <v>352</v>
      </c>
    </row>
    <row r="207" spans="2:9" s="4" customFormat="1">
      <c r="B207" s="4" t="s">
        <v>507</v>
      </c>
      <c r="C207" s="4" t="s">
        <v>508</v>
      </c>
      <c r="D207" s="4" t="s">
        <v>509</v>
      </c>
      <c r="E207" s="41">
        <v>1268.57</v>
      </c>
      <c r="F207" s="42">
        <v>212</v>
      </c>
      <c r="G207" s="43">
        <v>7</v>
      </c>
      <c r="H207" s="7">
        <v>46080</v>
      </c>
      <c r="I207" s="4" t="s">
        <v>61</v>
      </c>
    </row>
    <row r="208" spans="2:9" s="4" customFormat="1">
      <c r="B208" s="4" t="s">
        <v>510</v>
      </c>
      <c r="C208" s="4" t="s">
        <v>510</v>
      </c>
      <c r="D208" s="4" t="s">
        <v>188</v>
      </c>
      <c r="E208" s="41">
        <v>1262</v>
      </c>
      <c r="F208" s="42">
        <v>217</v>
      </c>
      <c r="G208" s="43">
        <v>2</v>
      </c>
      <c r="H208" s="7">
        <v>46003</v>
      </c>
      <c r="I208" s="4" t="s">
        <v>137</v>
      </c>
    </row>
    <row r="209" spans="2:9" s="4" customFormat="1">
      <c r="B209" s="4" t="s">
        <v>511</v>
      </c>
      <c r="C209" s="4" t="s">
        <v>512</v>
      </c>
      <c r="D209" s="4" t="s">
        <v>513</v>
      </c>
      <c r="E209" s="41">
        <v>1224.5</v>
      </c>
      <c r="F209" s="42">
        <v>499</v>
      </c>
      <c r="G209" s="43">
        <v>4</v>
      </c>
      <c r="H209" s="7">
        <v>45961</v>
      </c>
      <c r="I209" s="4" t="s">
        <v>33</v>
      </c>
    </row>
    <row r="210" spans="2:9" s="4" customFormat="1">
      <c r="B210" s="4" t="s">
        <v>514</v>
      </c>
      <c r="C210" s="4" t="s">
        <v>515</v>
      </c>
      <c r="D210" s="4" t="s">
        <v>130</v>
      </c>
      <c r="E210" s="41">
        <v>1206</v>
      </c>
      <c r="F210" s="42">
        <v>177</v>
      </c>
      <c r="G210" s="43">
        <v>1</v>
      </c>
      <c r="H210" s="7" t="s">
        <v>67</v>
      </c>
      <c r="I210" s="4" t="s">
        <v>33</v>
      </c>
    </row>
    <row r="211" spans="2:9" s="4" customFormat="1">
      <c r="B211" s="4" t="s">
        <v>516</v>
      </c>
      <c r="C211" s="4" t="s">
        <v>517</v>
      </c>
      <c r="D211" s="4" t="s">
        <v>157</v>
      </c>
      <c r="E211" s="41">
        <v>1184</v>
      </c>
      <c r="F211" s="42">
        <v>239</v>
      </c>
      <c r="G211" s="43">
        <v>1</v>
      </c>
      <c r="H211" s="7">
        <v>45975</v>
      </c>
      <c r="I211" s="4" t="s">
        <v>33</v>
      </c>
    </row>
    <row r="212" spans="2:9" s="4" customFormat="1">
      <c r="B212" s="4" t="s">
        <v>518</v>
      </c>
      <c r="C212" s="4" t="s">
        <v>519</v>
      </c>
      <c r="D212" s="4" t="s">
        <v>520</v>
      </c>
      <c r="E212" s="41">
        <v>1156.3499999999999</v>
      </c>
      <c r="F212" s="42">
        <v>206</v>
      </c>
      <c r="G212" s="43">
        <v>4</v>
      </c>
      <c r="H212" s="7">
        <v>46108</v>
      </c>
      <c r="I212" s="4" t="s">
        <v>521</v>
      </c>
    </row>
    <row r="213" spans="2:9" s="4" customFormat="1">
      <c r="B213" s="4" t="s">
        <v>522</v>
      </c>
      <c r="C213" s="4" t="s">
        <v>523</v>
      </c>
      <c r="D213" s="4" t="s">
        <v>524</v>
      </c>
      <c r="E213" s="41">
        <v>1151</v>
      </c>
      <c r="F213" s="42">
        <v>284</v>
      </c>
      <c r="G213" s="7" t="s">
        <v>67</v>
      </c>
      <c r="H213" s="7">
        <v>45564</v>
      </c>
      <c r="I213" s="4" t="s">
        <v>352</v>
      </c>
    </row>
    <row r="214" spans="2:9" s="4" customFormat="1">
      <c r="B214" s="4" t="s">
        <v>525</v>
      </c>
      <c r="C214" s="4" t="s">
        <v>526</v>
      </c>
      <c r="D214" s="4" t="s">
        <v>157</v>
      </c>
      <c r="E214" s="41">
        <v>1132.4000000000001</v>
      </c>
      <c r="F214" s="42">
        <v>467</v>
      </c>
      <c r="G214" s="43">
        <v>4</v>
      </c>
      <c r="H214" s="7">
        <v>45940</v>
      </c>
      <c r="I214" s="4" t="s">
        <v>33</v>
      </c>
    </row>
    <row r="215" spans="2:9" s="4" customFormat="1">
      <c r="B215" s="4" t="s">
        <v>527</v>
      </c>
      <c r="C215" s="4" t="s">
        <v>528</v>
      </c>
      <c r="D215" s="4" t="s">
        <v>162</v>
      </c>
      <c r="E215" s="41">
        <v>1101.3399999999999</v>
      </c>
      <c r="F215" s="42">
        <v>450</v>
      </c>
      <c r="G215" s="43">
        <v>4</v>
      </c>
      <c r="H215" s="7">
        <v>45716</v>
      </c>
      <c r="I215" s="4" t="s">
        <v>33</v>
      </c>
    </row>
    <row r="216" spans="2:9" s="4" customFormat="1">
      <c r="B216" s="4" t="s">
        <v>529</v>
      </c>
      <c r="C216" s="4" t="s">
        <v>530</v>
      </c>
      <c r="D216" s="4" t="s">
        <v>12</v>
      </c>
      <c r="E216" s="41">
        <v>1066.0900000000001</v>
      </c>
      <c r="F216" s="42">
        <v>159</v>
      </c>
      <c r="G216" s="43">
        <v>5</v>
      </c>
      <c r="H216" s="7">
        <v>46104</v>
      </c>
      <c r="I216" s="4" t="s">
        <v>79</v>
      </c>
    </row>
    <row r="217" spans="2:9" s="4" customFormat="1">
      <c r="B217" s="4" t="s">
        <v>531</v>
      </c>
      <c r="C217" s="4" t="s">
        <v>532</v>
      </c>
      <c r="D217" s="4" t="s">
        <v>188</v>
      </c>
      <c r="E217" s="41">
        <v>1062</v>
      </c>
      <c r="F217" s="42">
        <v>182</v>
      </c>
      <c r="G217" s="7" t="s">
        <v>67</v>
      </c>
      <c r="H217" s="7">
        <v>46171</v>
      </c>
      <c r="I217" s="4" t="s">
        <v>533</v>
      </c>
    </row>
    <row r="218" spans="2:9" s="4" customFormat="1">
      <c r="B218" s="4" t="s">
        <v>534</v>
      </c>
      <c r="C218" s="4" t="s">
        <v>535</v>
      </c>
      <c r="D218" s="4" t="s">
        <v>398</v>
      </c>
      <c r="E218" s="41">
        <v>1045.98</v>
      </c>
      <c r="F218" s="42">
        <v>228</v>
      </c>
      <c r="G218" s="43">
        <v>3</v>
      </c>
      <c r="H218" s="7">
        <v>45583</v>
      </c>
      <c r="I218" s="4" t="s">
        <v>33</v>
      </c>
    </row>
    <row r="219" spans="2:9" s="4" customFormat="1">
      <c r="B219" s="4" t="s">
        <v>536</v>
      </c>
      <c r="C219" s="4" t="s">
        <v>537</v>
      </c>
      <c r="D219" s="4" t="s">
        <v>488</v>
      </c>
      <c r="E219" s="41">
        <v>952</v>
      </c>
      <c r="F219" s="42">
        <v>119</v>
      </c>
      <c r="G219" s="43">
        <v>1</v>
      </c>
      <c r="H219" s="7">
        <v>44655</v>
      </c>
      <c r="I219" s="4" t="s">
        <v>79</v>
      </c>
    </row>
    <row r="220" spans="2:9" s="4" customFormat="1">
      <c r="B220" s="4" t="s">
        <v>538</v>
      </c>
      <c r="C220" s="4" t="s">
        <v>539</v>
      </c>
      <c r="D220" s="4" t="s">
        <v>540</v>
      </c>
      <c r="E220" s="41">
        <v>946.5</v>
      </c>
      <c r="F220" s="42">
        <v>151</v>
      </c>
      <c r="G220" s="43">
        <v>6</v>
      </c>
      <c r="H220" s="7">
        <v>46241</v>
      </c>
      <c r="I220" s="4" t="s">
        <v>541</v>
      </c>
    </row>
    <row r="221" spans="2:9" s="4" customFormat="1">
      <c r="B221" s="4" t="s">
        <v>542</v>
      </c>
      <c r="C221" s="4" t="s">
        <v>543</v>
      </c>
      <c r="D221" s="4" t="s">
        <v>188</v>
      </c>
      <c r="E221" s="41">
        <v>858</v>
      </c>
      <c r="F221" s="42">
        <v>488</v>
      </c>
      <c r="G221" s="7" t="s">
        <v>67</v>
      </c>
      <c r="H221" s="7">
        <v>45371</v>
      </c>
      <c r="I221" s="4" t="s">
        <v>352</v>
      </c>
    </row>
    <row r="222" spans="2:9" s="4" customFormat="1">
      <c r="B222" s="4" t="s">
        <v>544</v>
      </c>
      <c r="C222" s="4" t="s">
        <v>545</v>
      </c>
      <c r="D222" s="4" t="s">
        <v>546</v>
      </c>
      <c r="E222" s="41">
        <v>850.06</v>
      </c>
      <c r="F222" s="42">
        <v>103</v>
      </c>
      <c r="G222" s="43">
        <v>3</v>
      </c>
      <c r="H222" s="7">
        <v>45919</v>
      </c>
      <c r="I222" s="4" t="s">
        <v>17</v>
      </c>
    </row>
    <row r="223" spans="2:9" s="4" customFormat="1">
      <c r="B223" s="4" t="s">
        <v>547</v>
      </c>
      <c r="C223" s="4" t="s">
        <v>548</v>
      </c>
      <c r="D223" s="4" t="s">
        <v>549</v>
      </c>
      <c r="E223" s="41">
        <v>834.32</v>
      </c>
      <c r="F223" s="42">
        <v>388</v>
      </c>
      <c r="G223" s="43">
        <v>4</v>
      </c>
      <c r="H223" s="7">
        <v>45891</v>
      </c>
      <c r="I223" s="4" t="s">
        <v>33</v>
      </c>
    </row>
    <row r="224" spans="2:9" s="4" customFormat="1">
      <c r="B224" s="4" t="s">
        <v>550</v>
      </c>
      <c r="C224" s="4" t="s">
        <v>551</v>
      </c>
      <c r="D224" s="4" t="s">
        <v>16</v>
      </c>
      <c r="E224" s="41">
        <v>833.5</v>
      </c>
      <c r="F224" s="42">
        <v>105</v>
      </c>
      <c r="G224" s="43">
        <v>2</v>
      </c>
      <c r="H224" s="7">
        <v>45933</v>
      </c>
      <c r="I224" s="4" t="s">
        <v>33</v>
      </c>
    </row>
    <row r="225" spans="2:9" s="4" customFormat="1">
      <c r="B225" s="4" t="s">
        <v>552</v>
      </c>
      <c r="C225" s="4" t="s">
        <v>552</v>
      </c>
      <c r="D225" s="4" t="s">
        <v>22</v>
      </c>
      <c r="E225" s="41">
        <v>816.92000000000007</v>
      </c>
      <c r="F225" s="42">
        <v>198</v>
      </c>
      <c r="G225" s="43">
        <v>2</v>
      </c>
      <c r="H225" s="7">
        <v>45681</v>
      </c>
      <c r="I225" s="4" t="s">
        <v>33</v>
      </c>
    </row>
    <row r="226" spans="2:9" s="4" customFormat="1">
      <c r="B226" s="4" t="s">
        <v>553</v>
      </c>
      <c r="C226" s="4" t="s">
        <v>554</v>
      </c>
      <c r="D226" s="4" t="s">
        <v>188</v>
      </c>
      <c r="E226" s="41">
        <v>810</v>
      </c>
      <c r="F226" s="42">
        <v>154</v>
      </c>
      <c r="G226" s="43">
        <v>7</v>
      </c>
      <c r="H226" s="7">
        <v>46052</v>
      </c>
      <c r="I226" s="4" t="s">
        <v>118</v>
      </c>
    </row>
    <row r="227" spans="2:9" s="4" customFormat="1">
      <c r="B227" s="4" t="s">
        <v>555</v>
      </c>
      <c r="C227" s="4" t="s">
        <v>556</v>
      </c>
      <c r="D227" s="4" t="s">
        <v>188</v>
      </c>
      <c r="E227" s="41">
        <v>794</v>
      </c>
      <c r="F227" s="42">
        <v>116</v>
      </c>
      <c r="G227" s="43">
        <v>1</v>
      </c>
      <c r="H227" s="7">
        <v>45254</v>
      </c>
      <c r="I227" s="4" t="s">
        <v>33</v>
      </c>
    </row>
    <row r="228" spans="2:9" s="4" customFormat="1">
      <c r="B228" s="4" t="s">
        <v>557</v>
      </c>
      <c r="C228" s="4" t="s">
        <v>558</v>
      </c>
      <c r="D228" s="4" t="s">
        <v>559</v>
      </c>
      <c r="E228" s="41">
        <v>778.3</v>
      </c>
      <c r="F228" s="42">
        <v>131</v>
      </c>
      <c r="G228" s="43">
        <v>6</v>
      </c>
      <c r="H228" s="7">
        <v>46104</v>
      </c>
      <c r="I228" s="4" t="s">
        <v>79</v>
      </c>
    </row>
    <row r="229" spans="2:9" s="4" customFormat="1">
      <c r="B229" s="4" t="s">
        <v>560</v>
      </c>
      <c r="C229" s="4" t="s">
        <v>561</v>
      </c>
      <c r="D229" s="4" t="s">
        <v>16</v>
      </c>
      <c r="E229" s="41">
        <v>766.61</v>
      </c>
      <c r="F229" s="42">
        <v>107</v>
      </c>
      <c r="G229" s="43">
        <v>10</v>
      </c>
      <c r="H229" s="7">
        <v>46017</v>
      </c>
      <c r="I229" s="4" t="s">
        <v>149</v>
      </c>
    </row>
    <row r="230" spans="2:9" s="4" customFormat="1">
      <c r="B230" s="4" t="s">
        <v>562</v>
      </c>
      <c r="C230" s="4" t="s">
        <v>563</v>
      </c>
      <c r="D230" s="4" t="s">
        <v>111</v>
      </c>
      <c r="E230" s="41">
        <v>651</v>
      </c>
      <c r="F230" s="42">
        <v>119</v>
      </c>
      <c r="G230" s="43">
        <v>3</v>
      </c>
      <c r="H230" s="7">
        <v>46017</v>
      </c>
      <c r="I230" s="4" t="s">
        <v>304</v>
      </c>
    </row>
    <row r="231" spans="2:9" s="4" customFormat="1">
      <c r="B231" s="4" t="s">
        <v>564</v>
      </c>
      <c r="C231" s="4" t="s">
        <v>565</v>
      </c>
      <c r="D231" s="4" t="s">
        <v>188</v>
      </c>
      <c r="E231" s="41">
        <v>642</v>
      </c>
      <c r="F231" s="42">
        <v>114</v>
      </c>
      <c r="G231" s="43">
        <v>1</v>
      </c>
      <c r="H231" s="7" t="s">
        <v>67</v>
      </c>
      <c r="I231" s="4" t="s">
        <v>209</v>
      </c>
    </row>
    <row r="232" spans="2:9" s="4" customFormat="1">
      <c r="B232" s="4" t="s">
        <v>566</v>
      </c>
      <c r="C232" s="4" t="s">
        <v>567</v>
      </c>
      <c r="D232" s="4" t="s">
        <v>76</v>
      </c>
      <c r="E232" s="41">
        <v>640</v>
      </c>
      <c r="F232" s="42">
        <v>64</v>
      </c>
      <c r="G232" s="43">
        <v>1</v>
      </c>
      <c r="H232" s="7">
        <v>37267</v>
      </c>
      <c r="I232" s="4" t="s">
        <v>45</v>
      </c>
    </row>
    <row r="233" spans="2:9" s="4" customFormat="1">
      <c r="B233" s="4" t="s">
        <v>568</v>
      </c>
      <c r="C233" s="4" t="s">
        <v>569</v>
      </c>
      <c r="D233" s="4" t="s">
        <v>188</v>
      </c>
      <c r="E233" s="41">
        <v>627.5</v>
      </c>
      <c r="F233" s="42">
        <v>120</v>
      </c>
      <c r="G233" s="43">
        <v>2</v>
      </c>
      <c r="H233" s="7">
        <v>45709</v>
      </c>
      <c r="I233" s="4" t="s">
        <v>61</v>
      </c>
    </row>
    <row r="234" spans="2:9" s="4" customFormat="1">
      <c r="B234" s="4" t="s">
        <v>570</v>
      </c>
      <c r="C234" s="4" t="s">
        <v>571</v>
      </c>
      <c r="D234" s="4" t="s">
        <v>16</v>
      </c>
      <c r="E234" s="41">
        <v>613.58000000000004</v>
      </c>
      <c r="F234" s="42">
        <v>74</v>
      </c>
      <c r="G234" s="43">
        <v>2</v>
      </c>
      <c r="H234" s="7">
        <v>45954</v>
      </c>
      <c r="I234" s="4" t="s">
        <v>263</v>
      </c>
    </row>
    <row r="235" spans="2:9" s="4" customFormat="1">
      <c r="B235" s="4" t="s">
        <v>572</v>
      </c>
      <c r="C235" s="4" t="s">
        <v>573</v>
      </c>
      <c r="D235" s="4" t="s">
        <v>16</v>
      </c>
      <c r="E235" s="41">
        <v>602.06000000000006</v>
      </c>
      <c r="F235" s="42">
        <v>74</v>
      </c>
      <c r="G235" s="43">
        <v>3</v>
      </c>
      <c r="H235" s="7">
        <v>45891</v>
      </c>
      <c r="I235" s="4" t="s">
        <v>17</v>
      </c>
    </row>
    <row r="236" spans="2:9" s="4" customFormat="1">
      <c r="B236" s="4" t="s">
        <v>574</v>
      </c>
      <c r="C236" s="4" t="s">
        <v>575</v>
      </c>
      <c r="D236" s="4" t="s">
        <v>111</v>
      </c>
      <c r="E236" s="41">
        <v>600</v>
      </c>
      <c r="F236" s="42">
        <v>150</v>
      </c>
      <c r="G236" s="43">
        <v>1</v>
      </c>
      <c r="H236" s="7">
        <v>45968</v>
      </c>
      <c r="I236" s="4" t="s">
        <v>118</v>
      </c>
    </row>
    <row r="237" spans="2:9" s="4" customFormat="1">
      <c r="B237" s="4" t="s">
        <v>576</v>
      </c>
      <c r="C237" s="4" t="s">
        <v>577</v>
      </c>
      <c r="D237" s="4" t="s">
        <v>578</v>
      </c>
      <c r="E237" s="41">
        <v>576</v>
      </c>
      <c r="F237" s="42">
        <v>109</v>
      </c>
      <c r="G237" s="43">
        <v>5</v>
      </c>
      <c r="H237" s="7">
        <v>46157</v>
      </c>
      <c r="I237" s="4" t="s">
        <v>579</v>
      </c>
    </row>
    <row r="238" spans="2:9" s="4" customFormat="1">
      <c r="B238" s="4" t="s">
        <v>580</v>
      </c>
      <c r="C238" s="4" t="s">
        <v>581</v>
      </c>
      <c r="D238" s="4" t="s">
        <v>157</v>
      </c>
      <c r="E238" s="41">
        <v>570</v>
      </c>
      <c r="F238" s="42">
        <v>248</v>
      </c>
      <c r="G238" s="43">
        <v>4</v>
      </c>
      <c r="H238" s="7">
        <v>45919</v>
      </c>
      <c r="I238" s="4" t="s">
        <v>118</v>
      </c>
    </row>
    <row r="239" spans="2:9" s="4" customFormat="1">
      <c r="B239" s="4" t="s">
        <v>582</v>
      </c>
      <c r="C239" s="4" t="s">
        <v>582</v>
      </c>
      <c r="D239" s="4" t="s">
        <v>157</v>
      </c>
      <c r="E239" s="41">
        <v>570</v>
      </c>
      <c r="F239" s="42">
        <v>116</v>
      </c>
      <c r="G239" s="43">
        <v>1</v>
      </c>
      <c r="H239" s="7">
        <v>45422</v>
      </c>
      <c r="I239" s="4" t="s">
        <v>460</v>
      </c>
    </row>
    <row r="240" spans="2:9" s="4" customFormat="1">
      <c r="B240" s="4" t="s">
        <v>583</v>
      </c>
      <c r="C240" s="4" t="s">
        <v>584</v>
      </c>
      <c r="D240" s="4" t="s">
        <v>585</v>
      </c>
      <c r="E240" s="41">
        <v>560</v>
      </c>
      <c r="F240" s="42">
        <v>140</v>
      </c>
      <c r="G240" s="7" t="s">
        <v>67</v>
      </c>
      <c r="H240" s="7">
        <v>44431</v>
      </c>
      <c r="I240" s="4" t="s">
        <v>352</v>
      </c>
    </row>
    <row r="241" spans="2:9" s="4" customFormat="1">
      <c r="B241" s="4" t="s">
        <v>586</v>
      </c>
      <c r="C241" s="4" t="s">
        <v>587</v>
      </c>
      <c r="D241" s="4" t="s">
        <v>499</v>
      </c>
      <c r="E241" s="41">
        <v>559</v>
      </c>
      <c r="F241" s="42">
        <v>136</v>
      </c>
      <c r="G241" s="7" t="s">
        <v>67</v>
      </c>
      <c r="H241" s="7">
        <v>45214</v>
      </c>
      <c r="I241" s="4" t="s">
        <v>352</v>
      </c>
    </row>
    <row r="242" spans="2:9" s="4" customFormat="1">
      <c r="B242" s="4" t="s">
        <v>588</v>
      </c>
      <c r="C242" s="4" t="s">
        <v>589</v>
      </c>
      <c r="D242" s="4" t="s">
        <v>398</v>
      </c>
      <c r="E242" s="41">
        <v>553.43999999999994</v>
      </c>
      <c r="F242" s="42">
        <v>135</v>
      </c>
      <c r="G242" s="43">
        <v>1</v>
      </c>
      <c r="H242" s="7">
        <v>45947</v>
      </c>
      <c r="I242" s="4" t="s">
        <v>33</v>
      </c>
    </row>
    <row r="243" spans="2:9" s="4" customFormat="1">
      <c r="B243" s="4" t="s">
        <v>590</v>
      </c>
      <c r="C243" s="4" t="s">
        <v>591</v>
      </c>
      <c r="D243" s="4" t="s">
        <v>188</v>
      </c>
      <c r="E243" s="41">
        <v>524</v>
      </c>
      <c r="F243" s="42">
        <v>94</v>
      </c>
      <c r="G243" s="43">
        <v>1</v>
      </c>
      <c r="H243" s="7">
        <v>45740</v>
      </c>
      <c r="I243" s="4" t="s">
        <v>79</v>
      </c>
    </row>
    <row r="244" spans="2:9" s="4" customFormat="1">
      <c r="B244" s="4" t="s">
        <v>592</v>
      </c>
      <c r="C244" s="4" t="s">
        <v>593</v>
      </c>
      <c r="D244" s="4" t="s">
        <v>16</v>
      </c>
      <c r="E244" s="41">
        <v>520.08000000000004</v>
      </c>
      <c r="F244" s="42">
        <v>63</v>
      </c>
      <c r="G244" s="43">
        <v>3</v>
      </c>
      <c r="H244" s="7">
        <v>45723</v>
      </c>
      <c r="I244" s="4" t="s">
        <v>45</v>
      </c>
    </row>
    <row r="245" spans="2:9" s="4" customFormat="1">
      <c r="B245" s="4" t="s">
        <v>594</v>
      </c>
      <c r="C245" s="4" t="s">
        <v>594</v>
      </c>
      <c r="D245" s="4" t="s">
        <v>22</v>
      </c>
      <c r="E245" s="41">
        <v>501.18</v>
      </c>
      <c r="F245" s="42">
        <v>129</v>
      </c>
      <c r="G245" s="43">
        <v>2</v>
      </c>
      <c r="H245" s="7">
        <v>44834</v>
      </c>
      <c r="I245" s="4" t="s">
        <v>79</v>
      </c>
    </row>
    <row r="246" spans="2:9" s="4" customFormat="1">
      <c r="B246" s="4" t="s">
        <v>595</v>
      </c>
      <c r="C246" s="4" t="s">
        <v>596</v>
      </c>
      <c r="D246" s="4" t="s">
        <v>16</v>
      </c>
      <c r="E246" s="41">
        <v>495.44</v>
      </c>
      <c r="F246" s="42">
        <v>59</v>
      </c>
      <c r="G246" s="43">
        <v>2</v>
      </c>
      <c r="H246" s="7">
        <v>45849</v>
      </c>
      <c r="I246" s="4" t="s">
        <v>45</v>
      </c>
    </row>
    <row r="247" spans="2:9" s="4" customFormat="1">
      <c r="B247" s="4" t="s">
        <v>597</v>
      </c>
      <c r="C247" s="4" t="s">
        <v>597</v>
      </c>
      <c r="D247" s="4" t="s">
        <v>22</v>
      </c>
      <c r="E247" s="41">
        <v>493.96</v>
      </c>
      <c r="F247" s="42">
        <v>68</v>
      </c>
      <c r="G247" s="43">
        <v>3</v>
      </c>
      <c r="H247" s="7">
        <v>45625</v>
      </c>
      <c r="I247" s="4" t="s">
        <v>33</v>
      </c>
    </row>
    <row r="248" spans="2:9" s="4" customFormat="1">
      <c r="B248" s="4" t="s">
        <v>598</v>
      </c>
      <c r="C248" s="4" t="s">
        <v>599</v>
      </c>
      <c r="D248" s="4" t="s">
        <v>16</v>
      </c>
      <c r="E248" s="41">
        <v>478.51</v>
      </c>
      <c r="F248" s="42">
        <v>58</v>
      </c>
      <c r="G248" s="43">
        <v>2</v>
      </c>
      <c r="H248" s="7">
        <v>45849</v>
      </c>
      <c r="I248" s="4" t="s">
        <v>33</v>
      </c>
    </row>
    <row r="249" spans="2:9" s="4" customFormat="1">
      <c r="B249" s="4" t="s">
        <v>600</v>
      </c>
      <c r="C249" s="4" t="s">
        <v>601</v>
      </c>
      <c r="D249" s="4" t="s">
        <v>16</v>
      </c>
      <c r="E249" s="41">
        <v>467.73</v>
      </c>
      <c r="F249" s="42">
        <v>64</v>
      </c>
      <c r="G249" s="43">
        <v>3</v>
      </c>
      <c r="H249" s="7">
        <v>45527</v>
      </c>
      <c r="I249" s="4" t="s">
        <v>45</v>
      </c>
    </row>
    <row r="250" spans="2:9" s="4" customFormat="1">
      <c r="B250" s="4" t="s">
        <v>602</v>
      </c>
      <c r="C250" s="4" t="s">
        <v>603</v>
      </c>
      <c r="D250" s="4" t="s">
        <v>16</v>
      </c>
      <c r="E250" s="41">
        <v>458.16</v>
      </c>
      <c r="F250" s="42">
        <v>69</v>
      </c>
      <c r="G250" s="43">
        <v>2</v>
      </c>
      <c r="H250" s="7">
        <v>45793</v>
      </c>
      <c r="I250" s="4" t="s">
        <v>45</v>
      </c>
    </row>
    <row r="251" spans="2:9" s="4" customFormat="1">
      <c r="B251" s="4" t="s">
        <v>604</v>
      </c>
      <c r="C251" s="4" t="s">
        <v>605</v>
      </c>
      <c r="D251" s="4" t="s">
        <v>606</v>
      </c>
      <c r="E251" s="41">
        <v>448.2</v>
      </c>
      <c r="F251" s="42">
        <v>108</v>
      </c>
      <c r="G251" s="43">
        <v>3</v>
      </c>
      <c r="H251" s="7">
        <v>46003</v>
      </c>
      <c r="I251" s="4" t="s">
        <v>33</v>
      </c>
    </row>
    <row r="252" spans="2:9" s="4" customFormat="1">
      <c r="B252" s="4" t="s">
        <v>607</v>
      </c>
      <c r="C252" s="4" t="s">
        <v>608</v>
      </c>
      <c r="D252" s="4" t="s">
        <v>12</v>
      </c>
      <c r="E252" s="41">
        <v>444.6</v>
      </c>
      <c r="F252" s="42">
        <v>59</v>
      </c>
      <c r="G252" s="43">
        <v>3</v>
      </c>
      <c r="H252" s="7">
        <v>45688</v>
      </c>
      <c r="I252" s="4" t="s">
        <v>33</v>
      </c>
    </row>
    <row r="253" spans="2:9" s="4" customFormat="1">
      <c r="B253" s="4" t="s">
        <v>609</v>
      </c>
      <c r="C253" s="4" t="s">
        <v>610</v>
      </c>
      <c r="D253" s="4" t="s">
        <v>16</v>
      </c>
      <c r="E253" s="41">
        <v>426.85</v>
      </c>
      <c r="F253" s="42">
        <v>51</v>
      </c>
      <c r="G253" s="43">
        <v>3</v>
      </c>
      <c r="H253" s="7">
        <v>45639</v>
      </c>
      <c r="I253" s="4" t="s">
        <v>39</v>
      </c>
    </row>
    <row r="254" spans="2:9" s="4" customFormat="1">
      <c r="B254" s="4" t="s">
        <v>611</v>
      </c>
      <c r="C254" s="4" t="s">
        <v>612</v>
      </c>
      <c r="D254" s="4" t="s">
        <v>188</v>
      </c>
      <c r="E254" s="41">
        <v>414.3</v>
      </c>
      <c r="F254" s="42">
        <v>76</v>
      </c>
      <c r="G254" s="43">
        <v>3</v>
      </c>
      <c r="H254" s="7">
        <v>46104</v>
      </c>
      <c r="I254" s="4" t="s">
        <v>79</v>
      </c>
    </row>
    <row r="255" spans="2:9" s="4" customFormat="1">
      <c r="B255" s="4" t="s">
        <v>613</v>
      </c>
      <c r="C255" s="4" t="s">
        <v>614</v>
      </c>
      <c r="D255" s="4" t="s">
        <v>488</v>
      </c>
      <c r="E255" s="41">
        <v>411.8</v>
      </c>
      <c r="F255" s="42">
        <v>59</v>
      </c>
      <c r="G255" s="43">
        <v>2</v>
      </c>
      <c r="H255" s="7">
        <v>45989</v>
      </c>
      <c r="I255" s="4" t="s">
        <v>61</v>
      </c>
    </row>
    <row r="256" spans="2:9" s="4" customFormat="1">
      <c r="B256" s="4" t="s">
        <v>615</v>
      </c>
      <c r="C256" s="4" t="s">
        <v>616</v>
      </c>
      <c r="D256" s="4" t="s">
        <v>617</v>
      </c>
      <c r="E256" s="41">
        <v>394</v>
      </c>
      <c r="F256" s="42">
        <v>181</v>
      </c>
      <c r="G256" s="43">
        <v>4</v>
      </c>
      <c r="H256" s="7">
        <v>45807</v>
      </c>
      <c r="I256" s="4" t="s">
        <v>61</v>
      </c>
    </row>
    <row r="257" spans="2:9" s="4" customFormat="1">
      <c r="B257" s="4" t="s">
        <v>618</v>
      </c>
      <c r="C257" s="4" t="s">
        <v>619</v>
      </c>
      <c r="D257" s="4" t="s">
        <v>620</v>
      </c>
      <c r="E257" s="41">
        <v>390</v>
      </c>
      <c r="F257" s="42">
        <v>75</v>
      </c>
      <c r="G257" s="43">
        <v>4</v>
      </c>
      <c r="H257" s="7">
        <v>46104</v>
      </c>
      <c r="I257" s="4" t="s">
        <v>79</v>
      </c>
    </row>
    <row r="258" spans="2:9" s="4" customFormat="1">
      <c r="B258" s="4" t="s">
        <v>621</v>
      </c>
      <c r="C258" s="4" t="s">
        <v>622</v>
      </c>
      <c r="D258" s="4" t="s">
        <v>16</v>
      </c>
      <c r="E258" s="41">
        <v>385.90999999999997</v>
      </c>
      <c r="F258" s="42">
        <v>85</v>
      </c>
      <c r="G258" s="43">
        <v>2</v>
      </c>
      <c r="H258" s="7">
        <v>45583</v>
      </c>
      <c r="I258" s="4" t="s">
        <v>623</v>
      </c>
    </row>
    <row r="259" spans="2:9" s="4" customFormat="1">
      <c r="B259" s="4" t="s">
        <v>624</v>
      </c>
      <c r="C259" s="4" t="s">
        <v>625</v>
      </c>
      <c r="D259" s="4" t="s">
        <v>488</v>
      </c>
      <c r="E259" s="41">
        <v>384.04999999999995</v>
      </c>
      <c r="F259" s="42">
        <v>63</v>
      </c>
      <c r="G259" s="43">
        <v>4</v>
      </c>
      <c r="H259" s="7">
        <v>46104</v>
      </c>
      <c r="I259" s="4" t="s">
        <v>79</v>
      </c>
    </row>
    <row r="260" spans="2:9" s="4" customFormat="1">
      <c r="B260" s="4" t="s">
        <v>626</v>
      </c>
      <c r="C260" s="4" t="s">
        <v>627</v>
      </c>
      <c r="D260" s="4" t="s">
        <v>16</v>
      </c>
      <c r="E260" s="41">
        <v>343.33</v>
      </c>
      <c r="F260" s="42">
        <v>41</v>
      </c>
      <c r="G260" s="43">
        <v>2</v>
      </c>
      <c r="H260" s="7">
        <v>45772</v>
      </c>
      <c r="I260" s="4" t="s">
        <v>17</v>
      </c>
    </row>
    <row r="261" spans="2:9" s="4" customFormat="1">
      <c r="B261" s="4" t="s">
        <v>628</v>
      </c>
      <c r="C261" s="4" t="s">
        <v>629</v>
      </c>
      <c r="D261" s="4" t="s">
        <v>16</v>
      </c>
      <c r="E261" s="41">
        <v>334.36</v>
      </c>
      <c r="F261" s="42">
        <v>39</v>
      </c>
      <c r="G261" s="43">
        <v>2</v>
      </c>
      <c r="H261" s="7">
        <v>45744</v>
      </c>
      <c r="I261" s="4" t="s">
        <v>33</v>
      </c>
    </row>
    <row r="262" spans="2:9" s="4" customFormat="1">
      <c r="B262" s="4" t="s">
        <v>630</v>
      </c>
      <c r="C262" s="4" t="s">
        <v>631</v>
      </c>
      <c r="D262" s="4" t="s">
        <v>188</v>
      </c>
      <c r="E262" s="41">
        <v>315</v>
      </c>
      <c r="F262" s="42">
        <v>45</v>
      </c>
      <c r="G262" s="43">
        <v>1</v>
      </c>
      <c r="H262" s="7">
        <v>45618</v>
      </c>
      <c r="I262" s="4" t="s">
        <v>137</v>
      </c>
    </row>
    <row r="263" spans="2:9" s="4" customFormat="1">
      <c r="B263" s="4" t="s">
        <v>632</v>
      </c>
      <c r="C263" s="4" t="s">
        <v>633</v>
      </c>
      <c r="D263" s="4" t="s">
        <v>16</v>
      </c>
      <c r="E263" s="41">
        <v>302.18</v>
      </c>
      <c r="F263" s="42">
        <v>38</v>
      </c>
      <c r="G263" s="43">
        <v>2</v>
      </c>
      <c r="H263" s="7">
        <v>45940</v>
      </c>
      <c r="I263" s="4" t="s">
        <v>33</v>
      </c>
    </row>
    <row r="264" spans="2:9" s="4" customFormat="1">
      <c r="B264" s="4" t="s">
        <v>634</v>
      </c>
      <c r="C264" s="4" t="s">
        <v>635</v>
      </c>
      <c r="D264" s="4" t="s">
        <v>636</v>
      </c>
      <c r="E264" s="41">
        <v>290.39999999999998</v>
      </c>
      <c r="F264" s="42">
        <v>60</v>
      </c>
      <c r="G264" s="43">
        <v>1</v>
      </c>
      <c r="H264" s="7">
        <v>45688</v>
      </c>
      <c r="I264" s="4" t="s">
        <v>61</v>
      </c>
    </row>
    <row r="265" spans="2:9" s="4" customFormat="1">
      <c r="B265" s="4" t="s">
        <v>637</v>
      </c>
      <c r="C265" s="4" t="s">
        <v>638</v>
      </c>
      <c r="D265" s="4" t="s">
        <v>16</v>
      </c>
      <c r="E265" s="41">
        <v>278.89999999999998</v>
      </c>
      <c r="F265" s="42">
        <v>39</v>
      </c>
      <c r="G265" s="43">
        <v>2</v>
      </c>
      <c r="H265" s="7">
        <v>45373</v>
      </c>
      <c r="I265" s="4" t="s">
        <v>263</v>
      </c>
    </row>
    <row r="266" spans="2:9" s="4" customFormat="1">
      <c r="B266" s="4" t="s">
        <v>639</v>
      </c>
      <c r="C266" s="4" t="s">
        <v>640</v>
      </c>
      <c r="D266" s="4" t="s">
        <v>16</v>
      </c>
      <c r="E266" s="41">
        <v>278.69</v>
      </c>
      <c r="F266" s="42">
        <v>40</v>
      </c>
      <c r="G266" s="43">
        <v>2</v>
      </c>
      <c r="H266" s="7">
        <v>45604</v>
      </c>
      <c r="I266" s="4" t="s">
        <v>45</v>
      </c>
    </row>
    <row r="267" spans="2:9" s="4" customFormat="1">
      <c r="B267" s="4" t="s">
        <v>641</v>
      </c>
      <c r="C267" s="4" t="s">
        <v>642</v>
      </c>
      <c r="D267" s="4" t="s">
        <v>16</v>
      </c>
      <c r="E267" s="41">
        <v>278.68</v>
      </c>
      <c r="F267" s="42">
        <v>36</v>
      </c>
      <c r="G267" s="43">
        <v>3</v>
      </c>
      <c r="H267" s="7">
        <v>45688</v>
      </c>
      <c r="I267" s="4" t="s">
        <v>45</v>
      </c>
    </row>
    <row r="268" spans="2:9" s="4" customFormat="1">
      <c r="B268" s="4" t="s">
        <v>643</v>
      </c>
      <c r="C268" s="4" t="s">
        <v>644</v>
      </c>
      <c r="D268" s="4" t="s">
        <v>16</v>
      </c>
      <c r="E268" s="41">
        <v>272.36</v>
      </c>
      <c r="F268" s="42">
        <v>39</v>
      </c>
      <c r="G268" s="43">
        <v>3</v>
      </c>
      <c r="H268" s="7">
        <v>45807</v>
      </c>
      <c r="I268" s="4" t="s">
        <v>17</v>
      </c>
    </row>
    <row r="269" spans="2:9" s="4" customFormat="1">
      <c r="B269" s="4" t="s">
        <v>645</v>
      </c>
      <c r="C269" s="4" t="s">
        <v>646</v>
      </c>
      <c r="D269" s="4" t="s">
        <v>16</v>
      </c>
      <c r="E269" s="41">
        <v>265.06</v>
      </c>
      <c r="F269" s="42">
        <v>37</v>
      </c>
      <c r="G269" s="43">
        <v>3</v>
      </c>
      <c r="H269" s="7">
        <v>45898</v>
      </c>
      <c r="I269" s="4" t="s">
        <v>17</v>
      </c>
    </row>
    <row r="270" spans="2:9" s="4" customFormat="1">
      <c r="B270" s="4" t="s">
        <v>647</v>
      </c>
      <c r="C270" s="4" t="s">
        <v>648</v>
      </c>
      <c r="D270" s="4" t="s">
        <v>188</v>
      </c>
      <c r="E270" s="41">
        <v>264.46000000000004</v>
      </c>
      <c r="F270" s="42">
        <v>59</v>
      </c>
      <c r="G270" s="43">
        <v>3</v>
      </c>
      <c r="H270" s="7">
        <v>45765</v>
      </c>
      <c r="I270" s="4" t="s">
        <v>263</v>
      </c>
    </row>
    <row r="271" spans="2:9" s="4" customFormat="1">
      <c r="B271" s="4" t="s">
        <v>649</v>
      </c>
      <c r="C271" s="4" t="s">
        <v>650</v>
      </c>
      <c r="D271" s="4" t="s">
        <v>16</v>
      </c>
      <c r="E271" s="41">
        <v>247.88</v>
      </c>
      <c r="F271" s="42">
        <v>36</v>
      </c>
      <c r="G271" s="43">
        <v>3</v>
      </c>
      <c r="H271" s="7">
        <v>45373</v>
      </c>
      <c r="I271" s="4" t="s">
        <v>39</v>
      </c>
    </row>
    <row r="272" spans="2:9" s="4" customFormat="1">
      <c r="B272" s="4" t="s">
        <v>651</v>
      </c>
      <c r="C272" s="4" t="s">
        <v>652</v>
      </c>
      <c r="D272" s="4" t="s">
        <v>16</v>
      </c>
      <c r="E272" s="41">
        <v>247.36</v>
      </c>
      <c r="F272" s="42">
        <v>33</v>
      </c>
      <c r="G272" s="43">
        <v>2</v>
      </c>
      <c r="H272" s="7">
        <v>45856</v>
      </c>
      <c r="I272" s="4" t="s">
        <v>17</v>
      </c>
    </row>
    <row r="273" spans="2:9" s="4" customFormat="1">
      <c r="B273" s="4" t="s">
        <v>653</v>
      </c>
      <c r="C273" s="4" t="s">
        <v>654</v>
      </c>
      <c r="D273" s="4" t="s">
        <v>16</v>
      </c>
      <c r="E273" s="41">
        <v>247.34</v>
      </c>
      <c r="F273" s="42">
        <v>34</v>
      </c>
      <c r="G273" s="43">
        <v>2</v>
      </c>
      <c r="H273" s="7">
        <v>45345</v>
      </c>
      <c r="I273" s="4" t="s">
        <v>17</v>
      </c>
    </row>
    <row r="274" spans="2:9" s="4" customFormat="1">
      <c r="B274" s="4" t="s">
        <v>655</v>
      </c>
      <c r="C274" s="4" t="s">
        <v>656</v>
      </c>
      <c r="D274" s="4" t="s">
        <v>657</v>
      </c>
      <c r="E274" s="41">
        <v>246.69</v>
      </c>
      <c r="F274" s="42">
        <v>32</v>
      </c>
      <c r="G274" s="43">
        <v>3</v>
      </c>
      <c r="H274" s="7">
        <v>45730</v>
      </c>
      <c r="I274" s="4" t="s">
        <v>33</v>
      </c>
    </row>
    <row r="275" spans="2:9" s="4" customFormat="1">
      <c r="B275" s="4" t="s">
        <v>658</v>
      </c>
      <c r="C275" s="4" t="s">
        <v>659</v>
      </c>
      <c r="D275" s="4" t="s">
        <v>198</v>
      </c>
      <c r="E275" s="41">
        <v>242.27</v>
      </c>
      <c r="F275" s="42">
        <v>32</v>
      </c>
      <c r="G275" s="43">
        <v>2</v>
      </c>
      <c r="H275" s="7">
        <v>45870</v>
      </c>
      <c r="I275" s="4" t="s">
        <v>17</v>
      </c>
    </row>
    <row r="276" spans="2:9" s="4" customFormat="1">
      <c r="B276" s="4" t="s">
        <v>660</v>
      </c>
      <c r="C276" s="4" t="s">
        <v>661</v>
      </c>
      <c r="D276" s="4" t="s">
        <v>228</v>
      </c>
      <c r="E276" s="41">
        <v>242</v>
      </c>
      <c r="F276" s="42">
        <v>41</v>
      </c>
      <c r="G276" s="43">
        <v>1</v>
      </c>
      <c r="H276" s="7">
        <v>45282</v>
      </c>
      <c r="I276" s="4" t="s">
        <v>149</v>
      </c>
    </row>
    <row r="277" spans="2:9" s="4" customFormat="1">
      <c r="B277" s="4" t="s">
        <v>662</v>
      </c>
      <c r="C277" s="4" t="s">
        <v>663</v>
      </c>
      <c r="D277" s="4" t="s">
        <v>247</v>
      </c>
      <c r="E277" s="41">
        <v>241.74</v>
      </c>
      <c r="F277" s="42">
        <v>44</v>
      </c>
      <c r="G277" s="43">
        <v>5</v>
      </c>
      <c r="H277" s="7">
        <v>46104</v>
      </c>
      <c r="I277" s="4" t="s">
        <v>79</v>
      </c>
    </row>
    <row r="278" spans="2:9" s="4" customFormat="1">
      <c r="B278" s="4" t="s">
        <v>664</v>
      </c>
      <c r="C278" s="4" t="s">
        <v>665</v>
      </c>
      <c r="D278" s="4" t="s">
        <v>16</v>
      </c>
      <c r="E278" s="41">
        <v>234.08</v>
      </c>
      <c r="F278" s="42">
        <v>30</v>
      </c>
      <c r="G278" s="43">
        <v>3</v>
      </c>
      <c r="H278" s="7">
        <v>45723</v>
      </c>
      <c r="I278" s="4" t="s">
        <v>263</v>
      </c>
    </row>
    <row r="279" spans="2:9" s="4" customFormat="1">
      <c r="B279" s="4" t="s">
        <v>666</v>
      </c>
      <c r="C279" s="4" t="s">
        <v>667</v>
      </c>
      <c r="D279" s="4" t="s">
        <v>16</v>
      </c>
      <c r="E279" s="41">
        <v>229.33</v>
      </c>
      <c r="F279" s="42">
        <v>30</v>
      </c>
      <c r="G279" s="43">
        <v>2</v>
      </c>
      <c r="H279" s="7">
        <v>45597</v>
      </c>
      <c r="I279" s="4" t="s">
        <v>33</v>
      </c>
    </row>
    <row r="280" spans="2:9" s="4" customFormat="1">
      <c r="B280" s="4" t="s">
        <v>668</v>
      </c>
      <c r="C280" s="4" t="s">
        <v>668</v>
      </c>
      <c r="D280" s="4" t="s">
        <v>669</v>
      </c>
      <c r="E280" s="41">
        <v>228.28</v>
      </c>
      <c r="F280" s="42">
        <v>30</v>
      </c>
      <c r="G280" s="43">
        <v>2</v>
      </c>
      <c r="H280" s="7">
        <v>45317</v>
      </c>
      <c r="I280" s="4" t="s">
        <v>670</v>
      </c>
    </row>
    <row r="281" spans="2:9" s="4" customFormat="1">
      <c r="B281" s="4" t="s">
        <v>671</v>
      </c>
      <c r="C281" s="4" t="s">
        <v>672</v>
      </c>
      <c r="D281" s="4" t="s">
        <v>16</v>
      </c>
      <c r="E281" s="41">
        <v>221.59</v>
      </c>
      <c r="F281" s="42">
        <v>30</v>
      </c>
      <c r="G281" s="43">
        <v>3</v>
      </c>
      <c r="H281" s="7">
        <v>45534</v>
      </c>
      <c r="I281" s="4" t="s">
        <v>263</v>
      </c>
    </row>
    <row r="282" spans="2:9" s="4" customFormat="1">
      <c r="B282" s="4" t="s">
        <v>673</v>
      </c>
      <c r="C282" s="4" t="s">
        <v>674</v>
      </c>
      <c r="D282" s="4" t="s">
        <v>16</v>
      </c>
      <c r="E282" s="41">
        <v>216.27</v>
      </c>
      <c r="F282" s="42">
        <v>31</v>
      </c>
      <c r="G282" s="43">
        <v>3</v>
      </c>
      <c r="H282" s="7">
        <v>45366</v>
      </c>
      <c r="I282" s="4" t="s">
        <v>263</v>
      </c>
    </row>
    <row r="283" spans="2:9" s="4" customFormat="1">
      <c r="B283" s="4" t="s">
        <v>675</v>
      </c>
      <c r="C283" s="4" t="s">
        <v>675</v>
      </c>
      <c r="D283" s="4" t="s">
        <v>22</v>
      </c>
      <c r="E283" s="41">
        <v>210</v>
      </c>
      <c r="F283" s="42">
        <v>34</v>
      </c>
      <c r="G283" s="43">
        <v>1</v>
      </c>
      <c r="H283" s="7">
        <v>43574</v>
      </c>
      <c r="I283" s="4" t="s">
        <v>79</v>
      </c>
    </row>
    <row r="284" spans="2:9" s="4" customFormat="1">
      <c r="B284" s="4" t="s">
        <v>676</v>
      </c>
      <c r="C284" s="4" t="s">
        <v>677</v>
      </c>
      <c r="D284" s="4" t="s">
        <v>678</v>
      </c>
      <c r="E284" s="41">
        <v>201.51</v>
      </c>
      <c r="F284" s="42">
        <v>28</v>
      </c>
      <c r="G284" s="43">
        <v>2</v>
      </c>
      <c r="H284" s="7">
        <v>45744</v>
      </c>
      <c r="I284" s="4" t="s">
        <v>33</v>
      </c>
    </row>
    <row r="285" spans="2:9" s="4" customFormat="1">
      <c r="B285" s="4" t="s">
        <v>679</v>
      </c>
      <c r="C285" s="4" t="s">
        <v>680</v>
      </c>
      <c r="D285" s="4" t="s">
        <v>432</v>
      </c>
      <c r="E285" s="41">
        <v>195</v>
      </c>
      <c r="F285" s="42">
        <v>39</v>
      </c>
      <c r="G285" s="43">
        <v>1</v>
      </c>
      <c r="H285" s="7">
        <v>45884</v>
      </c>
      <c r="I285" s="4" t="s">
        <v>209</v>
      </c>
    </row>
    <row r="286" spans="2:9" s="4" customFormat="1">
      <c r="B286" s="4" t="s">
        <v>681</v>
      </c>
      <c r="C286" s="4" t="s">
        <v>682</v>
      </c>
      <c r="D286" s="4" t="s">
        <v>683</v>
      </c>
      <c r="E286" s="41">
        <v>192</v>
      </c>
      <c r="F286" s="42">
        <v>48</v>
      </c>
      <c r="G286" s="43">
        <v>1</v>
      </c>
      <c r="H286" s="7">
        <v>45740</v>
      </c>
      <c r="I286" s="4" t="s">
        <v>79</v>
      </c>
    </row>
    <row r="287" spans="2:9" s="4" customFormat="1">
      <c r="B287" s="4" t="s">
        <v>684</v>
      </c>
      <c r="C287" s="4" t="s">
        <v>685</v>
      </c>
      <c r="D287" s="4" t="s">
        <v>16</v>
      </c>
      <c r="E287" s="41">
        <v>191.55</v>
      </c>
      <c r="F287" s="42">
        <v>38</v>
      </c>
      <c r="G287" s="43">
        <v>2</v>
      </c>
      <c r="H287" s="7">
        <v>45758</v>
      </c>
      <c r="I287" s="4" t="s">
        <v>263</v>
      </c>
    </row>
    <row r="288" spans="2:9" s="4" customFormat="1">
      <c r="B288" s="4" t="s">
        <v>686</v>
      </c>
      <c r="C288" s="4" t="s">
        <v>687</v>
      </c>
      <c r="D288" s="4" t="s">
        <v>688</v>
      </c>
      <c r="E288" s="41">
        <v>181</v>
      </c>
      <c r="F288" s="42">
        <v>60</v>
      </c>
      <c r="G288" s="43">
        <v>1</v>
      </c>
      <c r="H288" s="7">
        <v>44694</v>
      </c>
      <c r="I288" s="4" t="s">
        <v>209</v>
      </c>
    </row>
    <row r="289" spans="2:9" s="4" customFormat="1">
      <c r="B289" s="4" t="s">
        <v>689</v>
      </c>
      <c r="C289" s="4" t="s">
        <v>690</v>
      </c>
      <c r="D289" s="4" t="s">
        <v>16</v>
      </c>
      <c r="E289" s="41">
        <v>180.29</v>
      </c>
      <c r="F289" s="42">
        <v>30</v>
      </c>
      <c r="G289" s="43">
        <v>1</v>
      </c>
      <c r="H289" s="7">
        <v>45870</v>
      </c>
      <c r="I289" s="4" t="s">
        <v>65</v>
      </c>
    </row>
    <row r="290" spans="2:9" s="4" customFormat="1">
      <c r="B290" s="4" t="s">
        <v>691</v>
      </c>
      <c r="C290" s="4" t="s">
        <v>692</v>
      </c>
      <c r="D290" s="4" t="s">
        <v>89</v>
      </c>
      <c r="E290" s="41">
        <v>180</v>
      </c>
      <c r="F290" s="42">
        <v>90</v>
      </c>
      <c r="G290" s="43">
        <v>1</v>
      </c>
      <c r="H290" s="7">
        <v>45740</v>
      </c>
      <c r="I290" s="4" t="s">
        <v>79</v>
      </c>
    </row>
    <row r="291" spans="2:9" s="4" customFormat="1">
      <c r="B291" s="4" t="s">
        <v>693</v>
      </c>
      <c r="C291" s="4" t="s">
        <v>694</v>
      </c>
      <c r="D291" s="4" t="s">
        <v>16</v>
      </c>
      <c r="E291" s="41">
        <v>178.33</v>
      </c>
      <c r="F291" s="42">
        <v>26</v>
      </c>
      <c r="G291" s="43">
        <v>3</v>
      </c>
      <c r="H291" s="7">
        <v>45912</v>
      </c>
      <c r="I291" s="4" t="s">
        <v>33</v>
      </c>
    </row>
    <row r="292" spans="2:9" s="4" customFormat="1">
      <c r="B292" s="4" t="s">
        <v>695</v>
      </c>
      <c r="C292" s="4" t="s">
        <v>695</v>
      </c>
      <c r="D292" s="4" t="s">
        <v>22</v>
      </c>
      <c r="E292" s="41">
        <v>174</v>
      </c>
      <c r="F292" s="42">
        <v>33</v>
      </c>
      <c r="G292" s="43">
        <v>1</v>
      </c>
      <c r="H292" s="7">
        <v>45989</v>
      </c>
      <c r="I292" s="4" t="s">
        <v>696</v>
      </c>
    </row>
    <row r="293" spans="2:9" s="4" customFormat="1">
      <c r="B293" s="4" t="s">
        <v>697</v>
      </c>
      <c r="C293" s="4" t="s">
        <v>698</v>
      </c>
      <c r="D293" s="4" t="s">
        <v>16</v>
      </c>
      <c r="E293" s="41">
        <v>172.87</v>
      </c>
      <c r="F293" s="42">
        <v>21</v>
      </c>
      <c r="G293" s="43">
        <v>1</v>
      </c>
      <c r="H293" s="7">
        <v>41509</v>
      </c>
      <c r="I293" s="4" t="s">
        <v>45</v>
      </c>
    </row>
    <row r="294" spans="2:9" s="4" customFormat="1">
      <c r="B294" s="4" t="s">
        <v>699</v>
      </c>
      <c r="C294" s="4" t="s">
        <v>700</v>
      </c>
      <c r="D294" s="4" t="s">
        <v>488</v>
      </c>
      <c r="E294" s="41">
        <v>172.64</v>
      </c>
      <c r="F294" s="42">
        <v>21</v>
      </c>
      <c r="G294" s="43">
        <v>1</v>
      </c>
      <c r="H294" s="7">
        <v>45961</v>
      </c>
      <c r="I294" s="4" t="s">
        <v>17</v>
      </c>
    </row>
    <row r="295" spans="2:9" s="4" customFormat="1">
      <c r="B295" s="4" t="s">
        <v>701</v>
      </c>
      <c r="C295" s="4" t="s">
        <v>702</v>
      </c>
      <c r="D295" s="4" t="s">
        <v>703</v>
      </c>
      <c r="E295" s="41">
        <v>171.46</v>
      </c>
      <c r="F295" s="42">
        <v>27</v>
      </c>
      <c r="G295" s="43">
        <v>3</v>
      </c>
      <c r="H295" s="7">
        <v>46104</v>
      </c>
      <c r="I295" s="4" t="s">
        <v>79</v>
      </c>
    </row>
    <row r="296" spans="2:9" s="4" customFormat="1">
      <c r="B296" s="4" t="s">
        <v>704</v>
      </c>
      <c r="C296" s="4" t="s">
        <v>705</v>
      </c>
      <c r="D296" s="4" t="s">
        <v>16</v>
      </c>
      <c r="E296" s="41">
        <v>170.24</v>
      </c>
      <c r="F296" s="42">
        <v>20</v>
      </c>
      <c r="G296" s="43">
        <v>2</v>
      </c>
      <c r="H296" s="7">
        <v>43154</v>
      </c>
      <c r="I296" s="4" t="s">
        <v>33</v>
      </c>
    </row>
    <row r="297" spans="2:9" s="4" customFormat="1">
      <c r="B297" s="4" t="s">
        <v>706</v>
      </c>
      <c r="C297" s="4" t="s">
        <v>707</v>
      </c>
      <c r="D297" s="4" t="s">
        <v>708</v>
      </c>
      <c r="E297" s="41">
        <v>162.69999999999999</v>
      </c>
      <c r="F297" s="42">
        <v>28</v>
      </c>
      <c r="G297" s="43">
        <v>5</v>
      </c>
      <c r="H297" s="7">
        <v>46104</v>
      </c>
      <c r="I297" s="4" t="s">
        <v>79</v>
      </c>
    </row>
    <row r="298" spans="2:9" s="4" customFormat="1">
      <c r="B298" s="4" t="s">
        <v>709</v>
      </c>
      <c r="C298" s="4" t="s">
        <v>710</v>
      </c>
      <c r="D298" s="4" t="s">
        <v>274</v>
      </c>
      <c r="E298" s="41">
        <v>160.18</v>
      </c>
      <c r="F298" s="42">
        <v>23</v>
      </c>
      <c r="G298" s="43">
        <v>1</v>
      </c>
      <c r="H298" s="7">
        <v>45012</v>
      </c>
      <c r="I298" s="4" t="s">
        <v>79</v>
      </c>
    </row>
    <row r="299" spans="2:9" s="4" customFormat="1">
      <c r="B299" s="4" t="s">
        <v>711</v>
      </c>
      <c r="C299" s="4" t="s">
        <v>712</v>
      </c>
      <c r="D299" s="4" t="s">
        <v>713</v>
      </c>
      <c r="E299" s="41">
        <v>159.70000000000002</v>
      </c>
      <c r="F299" s="42">
        <v>25</v>
      </c>
      <c r="G299" s="43">
        <v>1</v>
      </c>
      <c r="H299" s="7">
        <v>45740</v>
      </c>
      <c r="I299" s="4" t="s">
        <v>79</v>
      </c>
    </row>
    <row r="300" spans="2:9" s="4" customFormat="1">
      <c r="B300" s="4" t="s">
        <v>714</v>
      </c>
      <c r="C300" s="4" t="s">
        <v>715</v>
      </c>
      <c r="D300" s="4" t="s">
        <v>16</v>
      </c>
      <c r="E300" s="41">
        <v>158.19</v>
      </c>
      <c r="F300" s="42">
        <v>20</v>
      </c>
      <c r="G300" s="43">
        <v>3</v>
      </c>
      <c r="H300" s="7">
        <v>45940</v>
      </c>
      <c r="I300" s="4" t="s">
        <v>33</v>
      </c>
    </row>
    <row r="301" spans="2:9" s="4" customFormat="1">
      <c r="B301" s="4" t="s">
        <v>716</v>
      </c>
      <c r="C301" s="4" t="s">
        <v>717</v>
      </c>
      <c r="D301" s="4" t="s">
        <v>16</v>
      </c>
      <c r="E301" s="41">
        <v>149.9</v>
      </c>
      <c r="F301" s="42">
        <v>18</v>
      </c>
      <c r="G301" s="43">
        <v>3</v>
      </c>
      <c r="H301" s="7">
        <v>45695</v>
      </c>
      <c r="I301" s="4" t="s">
        <v>33</v>
      </c>
    </row>
    <row r="302" spans="2:9" s="4" customFormat="1">
      <c r="B302" s="4" t="s">
        <v>718</v>
      </c>
      <c r="C302" s="4" t="s">
        <v>719</v>
      </c>
      <c r="D302" s="4" t="s">
        <v>720</v>
      </c>
      <c r="E302" s="41">
        <v>147.1</v>
      </c>
      <c r="F302" s="42">
        <v>19</v>
      </c>
      <c r="G302" s="43">
        <v>1</v>
      </c>
      <c r="H302" s="7">
        <v>44655</v>
      </c>
      <c r="I302" s="4" t="s">
        <v>79</v>
      </c>
    </row>
    <row r="303" spans="2:9" s="4" customFormat="1">
      <c r="B303" s="4" t="s">
        <v>721</v>
      </c>
      <c r="C303" s="4" t="s">
        <v>722</v>
      </c>
      <c r="D303" s="4" t="s">
        <v>16</v>
      </c>
      <c r="E303" s="41">
        <v>146.94999999999999</v>
      </c>
      <c r="F303" s="42">
        <v>21</v>
      </c>
      <c r="G303" s="43">
        <v>2</v>
      </c>
      <c r="H303" s="7">
        <v>45303</v>
      </c>
      <c r="I303" s="4" t="s">
        <v>263</v>
      </c>
    </row>
    <row r="304" spans="2:9" s="4" customFormat="1">
      <c r="B304" s="4" t="s">
        <v>723</v>
      </c>
      <c r="C304" s="4" t="s">
        <v>724</v>
      </c>
      <c r="D304" s="4" t="s">
        <v>16</v>
      </c>
      <c r="E304" s="41">
        <v>138.03</v>
      </c>
      <c r="F304" s="42">
        <v>18</v>
      </c>
      <c r="G304" s="43">
        <v>2</v>
      </c>
      <c r="H304" s="7">
        <v>45905</v>
      </c>
      <c r="I304" s="4" t="s">
        <v>33</v>
      </c>
    </row>
    <row r="305" spans="2:9" s="4" customFormat="1">
      <c r="B305" s="4" t="s">
        <v>725</v>
      </c>
      <c r="C305" s="4" t="s">
        <v>726</v>
      </c>
      <c r="D305" s="4" t="s">
        <v>499</v>
      </c>
      <c r="E305" s="41">
        <v>135</v>
      </c>
      <c r="F305" s="42">
        <v>20</v>
      </c>
      <c r="G305" s="43">
        <v>4</v>
      </c>
      <c r="H305" s="7">
        <v>46104</v>
      </c>
      <c r="I305" s="4" t="s">
        <v>79</v>
      </c>
    </row>
    <row r="306" spans="2:9" s="4" customFormat="1">
      <c r="B306" s="4" t="s">
        <v>727</v>
      </c>
      <c r="C306" s="4" t="s">
        <v>728</v>
      </c>
      <c r="D306" s="4" t="s">
        <v>16</v>
      </c>
      <c r="E306" s="41">
        <v>134.49</v>
      </c>
      <c r="F306" s="42">
        <v>18</v>
      </c>
      <c r="G306" s="43">
        <v>2</v>
      </c>
      <c r="H306" s="7">
        <v>45548</v>
      </c>
      <c r="I306" s="4" t="s">
        <v>33</v>
      </c>
    </row>
    <row r="307" spans="2:9" s="4" customFormat="1">
      <c r="B307" s="4" t="s">
        <v>729</v>
      </c>
      <c r="C307" s="4" t="s">
        <v>730</v>
      </c>
      <c r="D307" s="4" t="s">
        <v>162</v>
      </c>
      <c r="E307" s="41">
        <v>133.80000000000001</v>
      </c>
      <c r="F307" s="42">
        <v>28</v>
      </c>
      <c r="G307" s="43">
        <v>1</v>
      </c>
      <c r="H307" s="7">
        <v>45562</v>
      </c>
      <c r="I307" s="4" t="s">
        <v>33</v>
      </c>
    </row>
    <row r="308" spans="2:9" s="4" customFormat="1">
      <c r="B308" s="4" t="s">
        <v>731</v>
      </c>
      <c r="C308" s="4" t="s">
        <v>732</v>
      </c>
      <c r="D308" s="4" t="s">
        <v>733</v>
      </c>
      <c r="E308" s="41">
        <v>133.72999999999999</v>
      </c>
      <c r="F308" s="42">
        <v>18</v>
      </c>
      <c r="G308" s="43">
        <v>3</v>
      </c>
      <c r="H308" s="7">
        <v>45590</v>
      </c>
      <c r="I308" s="4" t="s">
        <v>33</v>
      </c>
    </row>
    <row r="309" spans="2:9" s="4" customFormat="1">
      <c r="B309" s="4" t="s">
        <v>734</v>
      </c>
      <c r="C309" s="4" t="s">
        <v>735</v>
      </c>
      <c r="D309" s="4" t="s">
        <v>736</v>
      </c>
      <c r="E309" s="41">
        <v>133.4</v>
      </c>
      <c r="F309" s="42">
        <v>29</v>
      </c>
      <c r="G309" s="43">
        <v>1</v>
      </c>
      <c r="H309" s="7">
        <v>43560</v>
      </c>
      <c r="I309" s="4" t="s">
        <v>33</v>
      </c>
    </row>
    <row r="310" spans="2:9" s="4" customFormat="1">
      <c r="B310" s="4" t="s">
        <v>737</v>
      </c>
      <c r="C310" s="4" t="s">
        <v>738</v>
      </c>
      <c r="D310" s="4" t="s">
        <v>312</v>
      </c>
      <c r="E310" s="41">
        <v>133.4</v>
      </c>
      <c r="F310" s="42">
        <v>30</v>
      </c>
      <c r="G310" s="43">
        <v>1</v>
      </c>
      <c r="H310" s="7">
        <v>44113</v>
      </c>
      <c r="I310" s="4" t="s">
        <v>33</v>
      </c>
    </row>
    <row r="311" spans="2:9" s="4" customFormat="1">
      <c r="B311" s="4" t="s">
        <v>739</v>
      </c>
      <c r="C311" s="4" t="s">
        <v>740</v>
      </c>
      <c r="D311" s="4" t="s">
        <v>16</v>
      </c>
      <c r="E311" s="41">
        <v>132.13999999999999</v>
      </c>
      <c r="F311" s="42">
        <v>19</v>
      </c>
      <c r="G311" s="43">
        <v>3</v>
      </c>
      <c r="H311" s="7">
        <v>45513</v>
      </c>
      <c r="I311" s="4" t="s">
        <v>33</v>
      </c>
    </row>
    <row r="312" spans="2:9" s="4" customFormat="1">
      <c r="B312" s="4" t="s">
        <v>741</v>
      </c>
      <c r="C312" s="4" t="s">
        <v>742</v>
      </c>
      <c r="D312" s="4" t="s">
        <v>16</v>
      </c>
      <c r="E312" s="41">
        <v>131.44</v>
      </c>
      <c r="F312" s="42">
        <v>16</v>
      </c>
      <c r="G312" s="43">
        <v>2</v>
      </c>
      <c r="H312" s="7">
        <v>45786</v>
      </c>
      <c r="I312" s="4" t="s">
        <v>33</v>
      </c>
    </row>
    <row r="313" spans="2:9" s="4" customFormat="1">
      <c r="B313" s="4" t="s">
        <v>743</v>
      </c>
      <c r="C313" s="4" t="s">
        <v>744</v>
      </c>
      <c r="D313" s="4" t="s">
        <v>16</v>
      </c>
      <c r="E313" s="41">
        <v>126.07</v>
      </c>
      <c r="F313" s="42">
        <v>15</v>
      </c>
      <c r="G313" s="43">
        <v>1</v>
      </c>
      <c r="H313" s="7">
        <v>45492</v>
      </c>
      <c r="I313" s="4" t="s">
        <v>745</v>
      </c>
    </row>
    <row r="314" spans="2:9" s="4" customFormat="1">
      <c r="B314" s="4" t="s">
        <v>746</v>
      </c>
      <c r="C314" s="4" t="s">
        <v>747</v>
      </c>
      <c r="D314" s="4" t="s">
        <v>657</v>
      </c>
      <c r="E314" s="41">
        <v>121.54</v>
      </c>
      <c r="F314" s="42">
        <v>14</v>
      </c>
      <c r="G314" s="43">
        <v>3</v>
      </c>
      <c r="H314" s="7">
        <v>45975</v>
      </c>
      <c r="I314" s="4" t="s">
        <v>33</v>
      </c>
    </row>
    <row r="315" spans="2:9" s="4" customFormat="1">
      <c r="B315" s="4" t="s">
        <v>748</v>
      </c>
      <c r="C315" s="4" t="s">
        <v>749</v>
      </c>
      <c r="D315" s="4" t="s">
        <v>111</v>
      </c>
      <c r="E315" s="41">
        <v>119</v>
      </c>
      <c r="F315" s="42">
        <v>21</v>
      </c>
      <c r="G315" s="43">
        <v>1</v>
      </c>
      <c r="H315" s="7">
        <v>45282</v>
      </c>
      <c r="I315" s="4" t="s">
        <v>79</v>
      </c>
    </row>
    <row r="316" spans="2:9" s="4" customFormat="1">
      <c r="B316" s="4" t="s">
        <v>750</v>
      </c>
      <c r="C316" s="4" t="s">
        <v>751</v>
      </c>
      <c r="D316" s="4" t="s">
        <v>16</v>
      </c>
      <c r="E316" s="41">
        <v>115.34</v>
      </c>
      <c r="F316" s="42">
        <v>15</v>
      </c>
      <c r="G316" s="43">
        <v>3</v>
      </c>
      <c r="H316" s="7">
        <v>45709</v>
      </c>
      <c r="I316" s="4" t="s">
        <v>33</v>
      </c>
    </row>
    <row r="317" spans="2:9" s="4" customFormat="1">
      <c r="B317" s="4" t="s">
        <v>752</v>
      </c>
      <c r="C317" s="4" t="s">
        <v>753</v>
      </c>
      <c r="D317" s="4" t="s">
        <v>188</v>
      </c>
      <c r="E317" s="41">
        <v>115.3</v>
      </c>
      <c r="F317" s="42">
        <v>14</v>
      </c>
      <c r="G317" s="43">
        <v>1</v>
      </c>
      <c r="H317" s="7">
        <v>45161</v>
      </c>
      <c r="I317" s="4" t="s">
        <v>79</v>
      </c>
    </row>
    <row r="318" spans="2:9" s="4" customFormat="1">
      <c r="B318" s="4" t="s">
        <v>754</v>
      </c>
      <c r="C318" s="4" t="s">
        <v>755</v>
      </c>
      <c r="D318" s="4" t="s">
        <v>16</v>
      </c>
      <c r="E318" s="41">
        <v>115.23</v>
      </c>
      <c r="F318" s="42">
        <v>16</v>
      </c>
      <c r="G318" s="43">
        <v>3</v>
      </c>
      <c r="H318" s="7">
        <v>45331</v>
      </c>
      <c r="I318" s="4" t="s">
        <v>33</v>
      </c>
    </row>
    <row r="319" spans="2:9" s="4" customFormat="1">
      <c r="B319" s="4" t="s">
        <v>756</v>
      </c>
      <c r="C319" s="4" t="s">
        <v>757</v>
      </c>
      <c r="D319" s="4" t="s">
        <v>16</v>
      </c>
      <c r="E319" s="41">
        <v>109</v>
      </c>
      <c r="F319" s="42">
        <v>14</v>
      </c>
      <c r="G319" s="43">
        <v>1</v>
      </c>
      <c r="H319" s="7">
        <v>46003</v>
      </c>
      <c r="I319" s="4" t="s">
        <v>118</v>
      </c>
    </row>
    <row r="320" spans="2:9" s="4" customFormat="1">
      <c r="B320" s="4" t="s">
        <v>758</v>
      </c>
      <c r="C320" s="4" t="s">
        <v>759</v>
      </c>
      <c r="D320" s="4" t="s">
        <v>89</v>
      </c>
      <c r="E320" s="41">
        <v>108.42</v>
      </c>
      <c r="F320" s="42">
        <v>21</v>
      </c>
      <c r="G320" s="43">
        <v>3</v>
      </c>
      <c r="H320" s="7">
        <v>46104</v>
      </c>
      <c r="I320" s="4" t="s">
        <v>79</v>
      </c>
    </row>
    <row r="321" spans="2:9" s="4" customFormat="1">
      <c r="B321" s="4" t="s">
        <v>760</v>
      </c>
      <c r="C321" s="4" t="s">
        <v>761</v>
      </c>
      <c r="D321" s="4" t="s">
        <v>16</v>
      </c>
      <c r="E321" s="41">
        <v>107.36</v>
      </c>
      <c r="F321" s="42">
        <v>16</v>
      </c>
      <c r="G321" s="43">
        <v>3</v>
      </c>
      <c r="H321" s="7">
        <v>45639</v>
      </c>
      <c r="I321" s="4" t="s">
        <v>45</v>
      </c>
    </row>
    <row r="322" spans="2:9" s="4" customFormat="1">
      <c r="B322" s="4" t="s">
        <v>762</v>
      </c>
      <c r="C322" s="4" t="s">
        <v>763</v>
      </c>
      <c r="D322" s="4" t="s">
        <v>162</v>
      </c>
      <c r="E322" s="41">
        <v>105.3</v>
      </c>
      <c r="F322" s="42">
        <v>25</v>
      </c>
      <c r="G322" s="43">
        <v>1</v>
      </c>
      <c r="H322" s="7">
        <v>43070</v>
      </c>
      <c r="I322" s="4" t="s">
        <v>33</v>
      </c>
    </row>
    <row r="323" spans="2:9" s="4" customFormat="1">
      <c r="B323" s="4" t="s">
        <v>764</v>
      </c>
      <c r="C323" s="4" t="s">
        <v>765</v>
      </c>
      <c r="D323" s="4" t="s">
        <v>16</v>
      </c>
      <c r="E323" s="41">
        <v>103.67</v>
      </c>
      <c r="F323" s="42">
        <v>16</v>
      </c>
      <c r="G323" s="43">
        <v>2</v>
      </c>
      <c r="H323" s="7">
        <v>45933</v>
      </c>
      <c r="I323" s="4" t="s">
        <v>33</v>
      </c>
    </row>
    <row r="324" spans="2:9" s="4" customFormat="1">
      <c r="B324" s="4" t="s">
        <v>766</v>
      </c>
      <c r="C324" s="4" t="s">
        <v>767</v>
      </c>
      <c r="D324" s="4" t="s">
        <v>16</v>
      </c>
      <c r="E324" s="41">
        <v>101.52</v>
      </c>
      <c r="F324" s="42">
        <v>14</v>
      </c>
      <c r="G324" s="43">
        <v>2</v>
      </c>
      <c r="H324" s="7">
        <v>45968</v>
      </c>
      <c r="I324" s="4" t="s">
        <v>33</v>
      </c>
    </row>
    <row r="325" spans="2:9" s="4" customFormat="1">
      <c r="B325" s="4" t="s">
        <v>768</v>
      </c>
      <c r="C325" s="4" t="s">
        <v>769</v>
      </c>
      <c r="D325" s="4" t="s">
        <v>770</v>
      </c>
      <c r="E325" s="41">
        <v>101</v>
      </c>
      <c r="F325" s="42">
        <v>19</v>
      </c>
      <c r="G325" s="43">
        <v>1</v>
      </c>
      <c r="H325" s="7">
        <v>44316</v>
      </c>
      <c r="I325" s="4" t="s">
        <v>79</v>
      </c>
    </row>
    <row r="326" spans="2:9" s="4" customFormat="1">
      <c r="B326" s="4" t="s">
        <v>771</v>
      </c>
      <c r="C326" s="4" t="s">
        <v>772</v>
      </c>
      <c r="D326" s="4" t="s">
        <v>773</v>
      </c>
      <c r="E326" s="41">
        <v>97.52</v>
      </c>
      <c r="F326" s="42">
        <v>23</v>
      </c>
      <c r="G326" s="43">
        <v>3</v>
      </c>
      <c r="H326" s="7">
        <v>45331</v>
      </c>
      <c r="I326" s="4" t="s">
        <v>33</v>
      </c>
    </row>
    <row r="327" spans="2:9" s="4" customFormat="1">
      <c r="B327" s="4" t="s">
        <v>774</v>
      </c>
      <c r="C327" s="4" t="s">
        <v>775</v>
      </c>
      <c r="D327" s="4" t="s">
        <v>16</v>
      </c>
      <c r="E327" s="41">
        <v>96.23</v>
      </c>
      <c r="F327" s="42">
        <v>13</v>
      </c>
      <c r="G327" s="43">
        <v>3</v>
      </c>
      <c r="H327" s="7">
        <v>45898</v>
      </c>
      <c r="I327" s="4" t="s">
        <v>33</v>
      </c>
    </row>
    <row r="328" spans="2:9" s="4" customFormat="1">
      <c r="B328" s="4" t="s">
        <v>776</v>
      </c>
      <c r="C328" s="4" t="s">
        <v>777</v>
      </c>
      <c r="D328" s="4" t="s">
        <v>778</v>
      </c>
      <c r="E328" s="41">
        <v>95.36</v>
      </c>
      <c r="F328" s="42">
        <v>12</v>
      </c>
      <c r="G328" s="43">
        <v>3</v>
      </c>
      <c r="H328" s="7">
        <v>45716</v>
      </c>
      <c r="I328" s="4" t="s">
        <v>33</v>
      </c>
    </row>
    <row r="329" spans="2:9" s="4" customFormat="1">
      <c r="B329" s="4" t="s">
        <v>779</v>
      </c>
      <c r="C329" s="4" t="s">
        <v>780</v>
      </c>
      <c r="D329" s="4" t="s">
        <v>781</v>
      </c>
      <c r="E329" s="41">
        <v>95</v>
      </c>
      <c r="F329" s="42">
        <v>17</v>
      </c>
      <c r="G329" s="7" t="s">
        <v>67</v>
      </c>
      <c r="H329" s="7">
        <v>45989</v>
      </c>
      <c r="I329" s="4" t="s">
        <v>209</v>
      </c>
    </row>
    <row r="330" spans="2:9" s="4" customFormat="1">
      <c r="B330" s="4" t="s">
        <v>782</v>
      </c>
      <c r="C330" s="4" t="s">
        <v>783</v>
      </c>
      <c r="D330" s="4" t="s">
        <v>784</v>
      </c>
      <c r="E330" s="41">
        <v>94.7</v>
      </c>
      <c r="F330" s="42">
        <v>22</v>
      </c>
      <c r="G330" s="43">
        <v>1</v>
      </c>
      <c r="H330" s="7">
        <v>45310</v>
      </c>
      <c r="I330" s="4" t="s">
        <v>670</v>
      </c>
    </row>
    <row r="331" spans="2:9" s="4" customFormat="1">
      <c r="B331" s="4" t="s">
        <v>785</v>
      </c>
      <c r="C331" s="4" t="s">
        <v>785</v>
      </c>
      <c r="D331" s="4" t="s">
        <v>16</v>
      </c>
      <c r="E331" s="41">
        <v>89.67</v>
      </c>
      <c r="F331" s="42">
        <v>13</v>
      </c>
      <c r="G331" s="43">
        <v>3</v>
      </c>
      <c r="H331" s="7">
        <v>45758</v>
      </c>
      <c r="I331" s="4" t="s">
        <v>33</v>
      </c>
    </row>
    <row r="332" spans="2:9" s="4" customFormat="1">
      <c r="B332" s="4" t="s">
        <v>786</v>
      </c>
      <c r="C332" s="4" t="s">
        <v>787</v>
      </c>
      <c r="D332" s="4" t="s">
        <v>16</v>
      </c>
      <c r="E332" s="41">
        <v>88.05</v>
      </c>
      <c r="F332" s="42">
        <v>10</v>
      </c>
      <c r="G332" s="43">
        <v>1</v>
      </c>
      <c r="H332" s="7">
        <v>45940</v>
      </c>
      <c r="I332" s="4" t="s">
        <v>61</v>
      </c>
    </row>
    <row r="333" spans="2:9" s="4" customFormat="1">
      <c r="B333" s="4" t="s">
        <v>788</v>
      </c>
      <c r="C333" s="4" t="s">
        <v>789</v>
      </c>
      <c r="D333" s="4" t="s">
        <v>16</v>
      </c>
      <c r="E333" s="41">
        <v>84.42</v>
      </c>
      <c r="F333" s="42">
        <v>8</v>
      </c>
      <c r="G333" s="43">
        <v>2</v>
      </c>
      <c r="H333" s="7">
        <v>42531</v>
      </c>
      <c r="I333" s="4" t="s">
        <v>45</v>
      </c>
    </row>
    <row r="334" spans="2:9" s="4" customFormat="1">
      <c r="B334" s="4" t="s">
        <v>790</v>
      </c>
      <c r="C334" s="4" t="s">
        <v>791</v>
      </c>
      <c r="D334" s="4" t="s">
        <v>36</v>
      </c>
      <c r="E334" s="41">
        <v>83.45</v>
      </c>
      <c r="F334" s="42">
        <v>15</v>
      </c>
      <c r="G334" s="43">
        <v>1</v>
      </c>
      <c r="H334" s="7" t="s">
        <v>67</v>
      </c>
      <c r="I334" s="4" t="s">
        <v>79</v>
      </c>
    </row>
    <row r="335" spans="2:9" s="4" customFormat="1">
      <c r="B335" s="4" t="s">
        <v>792</v>
      </c>
      <c r="C335" s="4" t="s">
        <v>793</v>
      </c>
      <c r="D335" s="4" t="s">
        <v>16</v>
      </c>
      <c r="E335" s="41">
        <v>79.83</v>
      </c>
      <c r="F335" s="42">
        <v>9</v>
      </c>
      <c r="G335" s="43">
        <v>1</v>
      </c>
      <c r="H335" s="7">
        <v>45905</v>
      </c>
      <c r="I335" s="4" t="s">
        <v>45</v>
      </c>
    </row>
    <row r="336" spans="2:9" s="4" customFormat="1">
      <c r="B336" s="4" t="s">
        <v>794</v>
      </c>
      <c r="C336" s="4" t="s">
        <v>795</v>
      </c>
      <c r="D336" s="4" t="s">
        <v>16</v>
      </c>
      <c r="E336" s="41">
        <v>78.290000000000006</v>
      </c>
      <c r="F336" s="42">
        <v>9</v>
      </c>
      <c r="G336" s="43">
        <v>2</v>
      </c>
      <c r="H336" s="7">
        <v>45632</v>
      </c>
      <c r="I336" s="4" t="s">
        <v>45</v>
      </c>
    </row>
    <row r="337" spans="2:9" s="4" customFormat="1">
      <c r="B337" s="4" t="s">
        <v>796</v>
      </c>
      <c r="C337" s="4" t="s">
        <v>796</v>
      </c>
      <c r="D337" s="4" t="s">
        <v>488</v>
      </c>
      <c r="E337" s="41">
        <v>77.67</v>
      </c>
      <c r="F337" s="42">
        <v>10</v>
      </c>
      <c r="G337" s="43">
        <v>2</v>
      </c>
      <c r="H337" s="7">
        <v>45030</v>
      </c>
      <c r="I337" s="4" t="s">
        <v>17</v>
      </c>
    </row>
    <row r="338" spans="2:9" s="4" customFormat="1">
      <c r="B338" s="4" t="s">
        <v>797</v>
      </c>
      <c r="C338" s="4" t="s">
        <v>798</v>
      </c>
      <c r="D338" s="4" t="s">
        <v>16</v>
      </c>
      <c r="E338" s="41">
        <v>76.180000000000007</v>
      </c>
      <c r="F338" s="42">
        <v>11</v>
      </c>
      <c r="G338" s="43">
        <v>3</v>
      </c>
      <c r="H338" s="7">
        <v>45786</v>
      </c>
      <c r="I338" s="4" t="s">
        <v>33</v>
      </c>
    </row>
    <row r="339" spans="2:9" s="4" customFormat="1">
      <c r="B339" s="4" t="s">
        <v>799</v>
      </c>
      <c r="C339" s="4" t="s">
        <v>800</v>
      </c>
      <c r="D339" s="4" t="s">
        <v>16</v>
      </c>
      <c r="E339" s="41">
        <v>76.069999999999993</v>
      </c>
      <c r="F339" s="42">
        <v>10</v>
      </c>
      <c r="G339" s="43">
        <v>2</v>
      </c>
      <c r="H339" s="7">
        <v>45744</v>
      </c>
      <c r="I339" s="4" t="s">
        <v>33</v>
      </c>
    </row>
    <row r="340" spans="2:9" s="4" customFormat="1">
      <c r="B340" s="4" t="s">
        <v>801</v>
      </c>
      <c r="C340" s="4" t="s">
        <v>802</v>
      </c>
      <c r="D340" s="4" t="s">
        <v>803</v>
      </c>
      <c r="E340" s="41">
        <v>74.44</v>
      </c>
      <c r="F340" s="42">
        <v>15</v>
      </c>
      <c r="G340" s="43">
        <v>1</v>
      </c>
      <c r="H340" s="7">
        <v>45695</v>
      </c>
      <c r="I340" s="4" t="s">
        <v>33</v>
      </c>
    </row>
    <row r="341" spans="2:9" s="4" customFormat="1">
      <c r="B341" s="4" t="s">
        <v>804</v>
      </c>
      <c r="C341" s="4" t="s">
        <v>805</v>
      </c>
      <c r="D341" s="4" t="s">
        <v>157</v>
      </c>
      <c r="E341" s="41">
        <v>72.959999999999994</v>
      </c>
      <c r="F341" s="42">
        <v>14</v>
      </c>
      <c r="G341" s="43">
        <v>1</v>
      </c>
      <c r="H341" s="7">
        <v>45667</v>
      </c>
      <c r="I341" s="4" t="s">
        <v>33</v>
      </c>
    </row>
    <row r="342" spans="2:9" s="4" customFormat="1">
      <c r="B342" s="4" t="s">
        <v>806</v>
      </c>
      <c r="C342" s="4" t="s">
        <v>807</v>
      </c>
      <c r="D342" s="4" t="s">
        <v>808</v>
      </c>
      <c r="E342" s="41">
        <v>72.17</v>
      </c>
      <c r="F342" s="42">
        <v>9</v>
      </c>
      <c r="G342" s="43">
        <v>1</v>
      </c>
      <c r="H342" s="7">
        <v>45926</v>
      </c>
      <c r="I342" s="4" t="s">
        <v>33</v>
      </c>
    </row>
    <row r="343" spans="2:9" s="4" customFormat="1">
      <c r="B343" s="4" t="s">
        <v>809</v>
      </c>
      <c r="C343" s="4" t="s">
        <v>810</v>
      </c>
      <c r="D343" s="4" t="s">
        <v>811</v>
      </c>
      <c r="E343" s="41">
        <v>71.39</v>
      </c>
      <c r="F343" s="42">
        <v>8</v>
      </c>
      <c r="G343" s="43">
        <v>2</v>
      </c>
      <c r="H343" s="7">
        <v>45562</v>
      </c>
      <c r="I343" s="4" t="s">
        <v>263</v>
      </c>
    </row>
    <row r="344" spans="2:9" s="4" customFormat="1">
      <c r="B344" s="4" t="s">
        <v>812</v>
      </c>
      <c r="C344" s="4" t="s">
        <v>813</v>
      </c>
      <c r="D344" s="4" t="s">
        <v>16</v>
      </c>
      <c r="E344" s="41">
        <v>70.8</v>
      </c>
      <c r="F344" s="42">
        <v>10</v>
      </c>
      <c r="G344" s="43">
        <v>1</v>
      </c>
      <c r="H344" s="7">
        <v>45968</v>
      </c>
      <c r="I344" s="4" t="s">
        <v>61</v>
      </c>
    </row>
    <row r="345" spans="2:9" s="4" customFormat="1">
      <c r="B345" s="4" t="s">
        <v>814</v>
      </c>
      <c r="C345" s="4" t="s">
        <v>815</v>
      </c>
      <c r="D345" s="4" t="s">
        <v>362</v>
      </c>
      <c r="E345" s="41">
        <v>68.599999999999994</v>
      </c>
      <c r="F345" s="42">
        <v>16</v>
      </c>
      <c r="G345" s="43">
        <v>1</v>
      </c>
      <c r="H345" s="7">
        <v>44603</v>
      </c>
      <c r="I345" s="4" t="s">
        <v>33</v>
      </c>
    </row>
    <row r="346" spans="2:9" s="4" customFormat="1">
      <c r="B346" s="4" t="s">
        <v>816</v>
      </c>
      <c r="C346" s="4" t="s">
        <v>817</v>
      </c>
      <c r="D346" s="4" t="s">
        <v>16</v>
      </c>
      <c r="E346" s="41">
        <v>64</v>
      </c>
      <c r="F346" s="42">
        <v>9</v>
      </c>
      <c r="G346" s="43">
        <v>2</v>
      </c>
      <c r="H346" s="7">
        <v>45450</v>
      </c>
      <c r="I346" s="4" t="s">
        <v>45</v>
      </c>
    </row>
    <row r="347" spans="2:9" s="4" customFormat="1">
      <c r="B347" s="4" t="s">
        <v>818</v>
      </c>
      <c r="C347" s="4" t="s">
        <v>819</v>
      </c>
      <c r="D347" s="4" t="s">
        <v>121</v>
      </c>
      <c r="E347" s="41">
        <v>63.57</v>
      </c>
      <c r="F347" s="42">
        <v>12</v>
      </c>
      <c r="G347" s="43">
        <v>2</v>
      </c>
      <c r="H347" s="7">
        <v>46104</v>
      </c>
      <c r="I347" s="4" t="s">
        <v>79</v>
      </c>
    </row>
    <row r="348" spans="2:9" s="4" customFormat="1">
      <c r="B348" s="4" t="s">
        <v>820</v>
      </c>
      <c r="C348" s="4" t="s">
        <v>821</v>
      </c>
      <c r="D348" s="4" t="s">
        <v>16</v>
      </c>
      <c r="E348" s="41">
        <v>61.56</v>
      </c>
      <c r="F348" s="42">
        <v>8</v>
      </c>
      <c r="G348" s="43">
        <v>2</v>
      </c>
      <c r="H348" s="7">
        <v>45527</v>
      </c>
      <c r="I348" s="4" t="s">
        <v>33</v>
      </c>
    </row>
    <row r="349" spans="2:9" s="4" customFormat="1">
      <c r="B349" s="4" t="s">
        <v>822</v>
      </c>
      <c r="C349" s="4" t="s">
        <v>823</v>
      </c>
      <c r="D349" s="4" t="s">
        <v>16</v>
      </c>
      <c r="E349" s="41">
        <v>59.22</v>
      </c>
      <c r="F349" s="42">
        <v>9</v>
      </c>
      <c r="G349" s="43">
        <v>1</v>
      </c>
      <c r="H349" s="7">
        <v>45877</v>
      </c>
      <c r="I349" s="4" t="s">
        <v>45</v>
      </c>
    </row>
    <row r="350" spans="2:9" s="4" customFormat="1">
      <c r="B350" s="4" t="s">
        <v>824</v>
      </c>
      <c r="C350" s="4" t="s">
        <v>825</v>
      </c>
      <c r="D350" s="4" t="s">
        <v>16</v>
      </c>
      <c r="E350" s="41">
        <v>59.2</v>
      </c>
      <c r="F350" s="42">
        <v>8</v>
      </c>
      <c r="G350" s="43">
        <v>2</v>
      </c>
      <c r="H350" s="7">
        <v>45688</v>
      </c>
      <c r="I350" s="4" t="s">
        <v>33</v>
      </c>
    </row>
    <row r="351" spans="2:9" s="4" customFormat="1">
      <c r="B351" s="4" t="s">
        <v>826</v>
      </c>
      <c r="C351" s="4" t="s">
        <v>827</v>
      </c>
      <c r="D351" s="4" t="s">
        <v>16</v>
      </c>
      <c r="E351" s="41">
        <v>57.88</v>
      </c>
      <c r="F351" s="42">
        <v>8</v>
      </c>
      <c r="G351" s="43">
        <v>1</v>
      </c>
      <c r="H351" s="7">
        <v>45555</v>
      </c>
      <c r="I351" s="4" t="s">
        <v>33</v>
      </c>
    </row>
    <row r="352" spans="2:9" s="4" customFormat="1">
      <c r="B352" s="4" t="s">
        <v>828</v>
      </c>
      <c r="C352" s="4" t="s">
        <v>829</v>
      </c>
      <c r="D352" s="4" t="s">
        <v>188</v>
      </c>
      <c r="E352" s="41">
        <v>54.62</v>
      </c>
      <c r="F352" s="42">
        <v>12</v>
      </c>
      <c r="G352" s="43">
        <v>1</v>
      </c>
      <c r="H352" s="7">
        <v>44655</v>
      </c>
      <c r="I352" s="4" t="s">
        <v>79</v>
      </c>
    </row>
    <row r="353" spans="2:9" s="4" customFormat="1">
      <c r="B353" s="4" t="s">
        <v>830</v>
      </c>
      <c r="C353" s="4" t="s">
        <v>831</v>
      </c>
      <c r="D353" s="4" t="s">
        <v>121</v>
      </c>
      <c r="E353" s="41">
        <v>52.230000000000004</v>
      </c>
      <c r="F353" s="42">
        <v>8</v>
      </c>
      <c r="G353" s="43">
        <v>1</v>
      </c>
      <c r="H353" s="7">
        <v>46104</v>
      </c>
      <c r="I353" s="4" t="s">
        <v>79</v>
      </c>
    </row>
    <row r="354" spans="2:9" s="4" customFormat="1">
      <c r="B354" s="4" t="s">
        <v>832</v>
      </c>
      <c r="C354" s="4" t="s">
        <v>833</v>
      </c>
      <c r="D354" s="4" t="s">
        <v>16</v>
      </c>
      <c r="E354" s="41">
        <v>51.74</v>
      </c>
      <c r="F354" s="42">
        <v>7</v>
      </c>
      <c r="G354" s="43">
        <v>1</v>
      </c>
      <c r="H354" s="7">
        <v>45415</v>
      </c>
      <c r="I354" s="4" t="s">
        <v>45</v>
      </c>
    </row>
    <row r="355" spans="2:9" s="4" customFormat="1">
      <c r="B355" s="4" t="s">
        <v>834</v>
      </c>
      <c r="C355" s="4" t="s">
        <v>835</v>
      </c>
      <c r="D355" s="4" t="s">
        <v>836</v>
      </c>
      <c r="E355" s="41">
        <v>51.6</v>
      </c>
      <c r="F355" s="42">
        <v>11</v>
      </c>
      <c r="G355" s="43">
        <v>1</v>
      </c>
      <c r="H355" s="7">
        <v>45513</v>
      </c>
      <c r="I355" s="4" t="s">
        <v>33</v>
      </c>
    </row>
    <row r="356" spans="2:9" s="4" customFormat="1">
      <c r="B356" s="4" t="s">
        <v>837</v>
      </c>
      <c r="C356" s="4" t="s">
        <v>838</v>
      </c>
      <c r="D356" s="4" t="s">
        <v>839</v>
      </c>
      <c r="E356" s="41">
        <v>49.23</v>
      </c>
      <c r="F356" s="42">
        <v>12</v>
      </c>
      <c r="G356" s="43">
        <v>3</v>
      </c>
      <c r="H356" s="7">
        <v>45296</v>
      </c>
      <c r="I356" s="4" t="s">
        <v>33</v>
      </c>
    </row>
    <row r="357" spans="2:9" s="4" customFormat="1">
      <c r="B357" s="4" t="s">
        <v>840</v>
      </c>
      <c r="C357" s="4" t="s">
        <v>841</v>
      </c>
      <c r="D357" s="4" t="s">
        <v>16</v>
      </c>
      <c r="E357" s="41">
        <v>48.18</v>
      </c>
      <c r="F357" s="42">
        <v>6</v>
      </c>
      <c r="G357" s="43">
        <v>2</v>
      </c>
      <c r="H357" s="7">
        <v>45604</v>
      </c>
      <c r="I357" s="4" t="s">
        <v>33</v>
      </c>
    </row>
    <row r="358" spans="2:9" s="4" customFormat="1">
      <c r="B358" s="4" t="s">
        <v>842</v>
      </c>
      <c r="C358" s="4" t="s">
        <v>843</v>
      </c>
      <c r="D358" s="4" t="s">
        <v>157</v>
      </c>
      <c r="E358" s="41">
        <v>47.5</v>
      </c>
      <c r="F358" s="42">
        <v>7</v>
      </c>
      <c r="G358" s="43">
        <v>1</v>
      </c>
      <c r="H358" s="7">
        <v>46101</v>
      </c>
      <c r="I358" s="4" t="s">
        <v>460</v>
      </c>
    </row>
    <row r="359" spans="2:9" s="4" customFormat="1">
      <c r="B359" s="4" t="s">
        <v>844</v>
      </c>
      <c r="C359" s="4" t="s">
        <v>845</v>
      </c>
      <c r="D359" s="4" t="s">
        <v>846</v>
      </c>
      <c r="E359" s="41">
        <v>47.2</v>
      </c>
      <c r="F359" s="42">
        <v>11</v>
      </c>
      <c r="G359" s="43">
        <v>1</v>
      </c>
      <c r="H359" s="7">
        <v>45373</v>
      </c>
      <c r="I359" s="4" t="s">
        <v>33</v>
      </c>
    </row>
    <row r="360" spans="2:9" s="4" customFormat="1">
      <c r="B360" s="4" t="s">
        <v>847</v>
      </c>
      <c r="C360" s="4" t="s">
        <v>847</v>
      </c>
      <c r="D360" s="4" t="s">
        <v>22</v>
      </c>
      <c r="E360" s="41">
        <v>46.480000000000004</v>
      </c>
      <c r="F360" s="42">
        <v>10</v>
      </c>
      <c r="G360" s="43">
        <v>4</v>
      </c>
      <c r="H360" s="7">
        <v>46003</v>
      </c>
      <c r="I360" s="4" t="s">
        <v>33</v>
      </c>
    </row>
    <row r="361" spans="2:9" s="4" customFormat="1">
      <c r="B361" s="4" t="s">
        <v>848</v>
      </c>
      <c r="C361" s="4" t="s">
        <v>849</v>
      </c>
      <c r="D361" s="4" t="s">
        <v>488</v>
      </c>
      <c r="E361" s="41">
        <v>42.95</v>
      </c>
      <c r="F361" s="42">
        <v>12</v>
      </c>
      <c r="G361" s="43">
        <v>2</v>
      </c>
      <c r="H361" s="7">
        <v>46104</v>
      </c>
      <c r="I361" s="4" t="s">
        <v>79</v>
      </c>
    </row>
    <row r="362" spans="2:9" s="4" customFormat="1">
      <c r="B362" s="4" t="s">
        <v>850</v>
      </c>
      <c r="C362" s="4" t="s">
        <v>851</v>
      </c>
      <c r="D362" s="4" t="s">
        <v>852</v>
      </c>
      <c r="E362" s="41">
        <v>42.75</v>
      </c>
      <c r="F362" s="42">
        <v>7</v>
      </c>
      <c r="G362" s="43">
        <v>1</v>
      </c>
      <c r="H362" s="7">
        <v>46104</v>
      </c>
      <c r="I362" s="4" t="s">
        <v>79</v>
      </c>
    </row>
    <row r="363" spans="2:9" s="4" customFormat="1">
      <c r="B363" s="4" t="s">
        <v>853</v>
      </c>
      <c r="C363" s="4" t="s">
        <v>854</v>
      </c>
      <c r="D363" s="4" t="s">
        <v>855</v>
      </c>
      <c r="E363" s="41">
        <v>42.5</v>
      </c>
      <c r="F363" s="42">
        <v>22</v>
      </c>
      <c r="G363" s="43">
        <v>1</v>
      </c>
      <c r="H363" s="7">
        <v>45712</v>
      </c>
      <c r="I363" s="4" t="s">
        <v>856</v>
      </c>
    </row>
    <row r="364" spans="2:9" s="4" customFormat="1">
      <c r="B364" s="4" t="s">
        <v>857</v>
      </c>
      <c r="C364" s="4" t="s">
        <v>858</v>
      </c>
      <c r="D364" s="4" t="s">
        <v>398</v>
      </c>
      <c r="E364" s="41">
        <v>40.799999999999997</v>
      </c>
      <c r="F364" s="42">
        <v>8</v>
      </c>
      <c r="G364" s="43">
        <v>1</v>
      </c>
      <c r="H364" s="7">
        <v>45611</v>
      </c>
      <c r="I364" s="4" t="s">
        <v>33</v>
      </c>
    </row>
    <row r="365" spans="2:9" s="4" customFormat="1">
      <c r="B365" s="4" t="s">
        <v>859</v>
      </c>
      <c r="C365" s="4" t="s">
        <v>860</v>
      </c>
      <c r="D365" s="4" t="s">
        <v>16</v>
      </c>
      <c r="E365" s="41">
        <v>40.799999999999997</v>
      </c>
      <c r="F365" s="42">
        <v>8</v>
      </c>
      <c r="G365" s="43">
        <v>1</v>
      </c>
      <c r="H365" s="7">
        <v>45163</v>
      </c>
      <c r="I365" s="4" t="s">
        <v>33</v>
      </c>
    </row>
    <row r="366" spans="2:9" s="4" customFormat="1">
      <c r="B366" s="4" t="s">
        <v>861</v>
      </c>
      <c r="C366" s="4" t="s">
        <v>862</v>
      </c>
      <c r="D366" s="4" t="s">
        <v>863</v>
      </c>
      <c r="E366" s="41">
        <v>38.75</v>
      </c>
      <c r="F366" s="42">
        <v>5</v>
      </c>
      <c r="G366" s="43">
        <v>2</v>
      </c>
      <c r="H366" s="7">
        <v>45660</v>
      </c>
      <c r="I366" s="4" t="s">
        <v>33</v>
      </c>
    </row>
    <row r="367" spans="2:9" s="4" customFormat="1">
      <c r="B367" s="4" t="s">
        <v>864</v>
      </c>
      <c r="C367" s="4" t="s">
        <v>865</v>
      </c>
      <c r="D367" s="4" t="s">
        <v>157</v>
      </c>
      <c r="E367" s="41">
        <v>36.65</v>
      </c>
      <c r="F367" s="42">
        <v>8</v>
      </c>
      <c r="G367" s="43">
        <v>1</v>
      </c>
      <c r="H367" s="7">
        <v>45912</v>
      </c>
      <c r="I367" s="4" t="s">
        <v>33</v>
      </c>
    </row>
    <row r="368" spans="2:9" s="4" customFormat="1">
      <c r="B368" s="4" t="s">
        <v>866</v>
      </c>
      <c r="C368" s="4" t="s">
        <v>867</v>
      </c>
      <c r="D368" s="4" t="s">
        <v>162</v>
      </c>
      <c r="E368" s="41">
        <v>36.5</v>
      </c>
      <c r="F368" s="42">
        <v>8</v>
      </c>
      <c r="G368" s="43">
        <v>2</v>
      </c>
      <c r="H368" s="7">
        <v>46104</v>
      </c>
      <c r="I368" s="4" t="s">
        <v>79</v>
      </c>
    </row>
    <row r="369" spans="2:9" s="4" customFormat="1">
      <c r="B369" s="4" t="s">
        <v>868</v>
      </c>
      <c r="C369" s="4" t="s">
        <v>869</v>
      </c>
      <c r="D369" s="4" t="s">
        <v>808</v>
      </c>
      <c r="E369" s="41">
        <v>34.380000000000003</v>
      </c>
      <c r="F369" s="42">
        <v>5</v>
      </c>
      <c r="G369" s="43">
        <v>1</v>
      </c>
      <c r="H369" s="7">
        <v>45436</v>
      </c>
      <c r="I369" s="4" t="s">
        <v>33</v>
      </c>
    </row>
    <row r="370" spans="2:9" s="4" customFormat="1">
      <c r="B370" s="4" t="s">
        <v>870</v>
      </c>
      <c r="C370" s="4" t="s">
        <v>871</v>
      </c>
      <c r="D370" s="4" t="s">
        <v>16</v>
      </c>
      <c r="E370" s="41">
        <v>31.74</v>
      </c>
      <c r="F370" s="42">
        <v>5</v>
      </c>
      <c r="G370" s="43">
        <v>2</v>
      </c>
      <c r="H370" s="7">
        <v>45324</v>
      </c>
      <c r="I370" s="4" t="s">
        <v>33</v>
      </c>
    </row>
    <row r="371" spans="2:9" s="4" customFormat="1">
      <c r="B371" s="4" t="s">
        <v>872</v>
      </c>
      <c r="C371" s="4" t="s">
        <v>873</v>
      </c>
      <c r="D371" s="4" t="s">
        <v>157</v>
      </c>
      <c r="E371" s="41">
        <v>28.27</v>
      </c>
      <c r="F371" s="42">
        <v>4</v>
      </c>
      <c r="G371" s="43">
        <v>3</v>
      </c>
      <c r="H371" s="7">
        <v>45471</v>
      </c>
      <c r="I371" s="4" t="s">
        <v>33</v>
      </c>
    </row>
    <row r="372" spans="2:9" s="4" customFormat="1">
      <c r="B372" s="4" t="s">
        <v>874</v>
      </c>
      <c r="C372" s="4" t="s">
        <v>875</v>
      </c>
      <c r="D372" s="4" t="s">
        <v>188</v>
      </c>
      <c r="E372" s="41">
        <v>25.28</v>
      </c>
      <c r="F372" s="42">
        <v>7</v>
      </c>
      <c r="G372" s="43">
        <v>1</v>
      </c>
      <c r="H372" s="7">
        <v>45345</v>
      </c>
      <c r="I372" s="4" t="s">
        <v>33</v>
      </c>
    </row>
    <row r="373" spans="2:9" s="4" customFormat="1">
      <c r="B373" s="4" t="s">
        <v>876</v>
      </c>
      <c r="C373" s="4" t="s">
        <v>877</v>
      </c>
      <c r="D373" s="4" t="s">
        <v>16</v>
      </c>
      <c r="E373" s="41">
        <v>23.45</v>
      </c>
      <c r="F373" s="42">
        <v>3</v>
      </c>
      <c r="G373" s="43">
        <v>1</v>
      </c>
      <c r="H373" s="7">
        <v>45380</v>
      </c>
      <c r="I373" s="4" t="s">
        <v>45</v>
      </c>
    </row>
    <row r="374" spans="2:9" s="4" customFormat="1">
      <c r="B374" s="4" t="s">
        <v>878</v>
      </c>
      <c r="C374" s="4" t="s">
        <v>879</v>
      </c>
      <c r="D374" s="4" t="s">
        <v>16</v>
      </c>
      <c r="E374" s="41">
        <v>21.84</v>
      </c>
      <c r="F374" s="42">
        <v>3</v>
      </c>
      <c r="G374" s="43">
        <v>1</v>
      </c>
      <c r="H374" s="7">
        <v>45590</v>
      </c>
      <c r="I374" s="4" t="s">
        <v>39</v>
      </c>
    </row>
    <row r="375" spans="2:9" s="4" customFormat="1">
      <c r="B375" s="4" t="s">
        <v>880</v>
      </c>
      <c r="C375" s="4" t="s">
        <v>881</v>
      </c>
      <c r="D375" s="4" t="s">
        <v>16</v>
      </c>
      <c r="E375" s="41">
        <v>21.17</v>
      </c>
      <c r="F375" s="42">
        <v>5</v>
      </c>
      <c r="G375" s="43">
        <v>1</v>
      </c>
      <c r="H375" s="7">
        <v>45877</v>
      </c>
      <c r="I375" s="4" t="s">
        <v>33</v>
      </c>
    </row>
    <row r="376" spans="2:9" s="4" customFormat="1">
      <c r="B376" s="4" t="s">
        <v>882</v>
      </c>
      <c r="C376" s="4" t="s">
        <v>883</v>
      </c>
      <c r="D376" s="4" t="s">
        <v>499</v>
      </c>
      <c r="E376" s="41">
        <v>20</v>
      </c>
      <c r="F376" s="42">
        <v>4</v>
      </c>
      <c r="G376" s="7" t="s">
        <v>67</v>
      </c>
      <c r="H376" s="7">
        <v>44080</v>
      </c>
      <c r="I376" s="4" t="s">
        <v>352</v>
      </c>
    </row>
    <row r="377" spans="2:9" s="4" customFormat="1">
      <c r="B377" s="4" t="s">
        <v>884</v>
      </c>
      <c r="C377" s="4" t="s">
        <v>884</v>
      </c>
      <c r="D377" s="4" t="s">
        <v>22</v>
      </c>
      <c r="E377" s="41">
        <v>18.41</v>
      </c>
      <c r="F377" s="42">
        <v>3</v>
      </c>
      <c r="G377" s="43">
        <v>1</v>
      </c>
      <c r="H377" s="7">
        <v>45345</v>
      </c>
      <c r="I377" s="4" t="s">
        <v>33</v>
      </c>
    </row>
    <row r="378" spans="2:9" s="4" customFormat="1">
      <c r="B378" s="4" t="s">
        <v>885</v>
      </c>
      <c r="C378" s="4" t="s">
        <v>886</v>
      </c>
      <c r="D378" s="4" t="s">
        <v>231</v>
      </c>
      <c r="E378" s="41">
        <v>17.47</v>
      </c>
      <c r="F378" s="42">
        <v>2</v>
      </c>
      <c r="G378" s="43">
        <v>1</v>
      </c>
      <c r="H378" s="7">
        <v>45912</v>
      </c>
      <c r="I378" s="4" t="s">
        <v>17</v>
      </c>
    </row>
    <row r="379" spans="2:9" s="4" customFormat="1">
      <c r="B379" s="4" t="s">
        <v>887</v>
      </c>
      <c r="C379" s="4" t="s">
        <v>888</v>
      </c>
      <c r="D379" s="4" t="s">
        <v>16</v>
      </c>
      <c r="E379" s="41">
        <v>16.04</v>
      </c>
      <c r="F379" s="42">
        <v>2</v>
      </c>
      <c r="G379" s="43">
        <v>1</v>
      </c>
      <c r="H379" s="7">
        <v>45422</v>
      </c>
      <c r="I379" s="4" t="s">
        <v>39</v>
      </c>
    </row>
    <row r="380" spans="2:9" s="4" customFormat="1">
      <c r="B380" s="4" t="s">
        <v>889</v>
      </c>
      <c r="C380" s="4" t="s">
        <v>890</v>
      </c>
      <c r="D380" s="4" t="s">
        <v>891</v>
      </c>
      <c r="E380" s="41">
        <v>15.79</v>
      </c>
      <c r="F380" s="42">
        <v>2</v>
      </c>
      <c r="G380" s="43">
        <v>1</v>
      </c>
      <c r="H380" s="7">
        <v>45401</v>
      </c>
      <c r="I380" s="4" t="s">
        <v>33</v>
      </c>
    </row>
    <row r="381" spans="2:9" s="4" customFormat="1">
      <c r="B381" s="4" t="s">
        <v>892</v>
      </c>
      <c r="C381" s="4" t="s">
        <v>893</v>
      </c>
      <c r="D381" s="4" t="s">
        <v>657</v>
      </c>
      <c r="E381" s="41">
        <v>15.01</v>
      </c>
      <c r="F381" s="42">
        <v>2</v>
      </c>
      <c r="G381" s="43">
        <v>1</v>
      </c>
      <c r="H381" s="7">
        <v>44456</v>
      </c>
      <c r="I381" s="4" t="s">
        <v>45</v>
      </c>
    </row>
    <row r="382" spans="2:9" s="4" customFormat="1">
      <c r="B382" s="4" t="s">
        <v>894</v>
      </c>
      <c r="C382" s="4" t="s">
        <v>895</v>
      </c>
      <c r="D382" s="4" t="s">
        <v>16</v>
      </c>
      <c r="E382" s="41">
        <v>13.89</v>
      </c>
      <c r="F382" s="42">
        <v>2</v>
      </c>
      <c r="G382" s="43">
        <v>1</v>
      </c>
      <c r="H382" s="7">
        <v>45569</v>
      </c>
      <c r="I382" s="4" t="s">
        <v>45</v>
      </c>
    </row>
    <row r="383" spans="2:9" s="4" customFormat="1">
      <c r="B383" s="4" t="s">
        <v>896</v>
      </c>
      <c r="C383" s="4" t="s">
        <v>897</v>
      </c>
      <c r="D383" s="4" t="s">
        <v>111</v>
      </c>
      <c r="E383" s="41">
        <v>10</v>
      </c>
      <c r="F383" s="42">
        <v>2</v>
      </c>
      <c r="G383" s="7" t="s">
        <v>67</v>
      </c>
      <c r="H383" s="7">
        <v>46003</v>
      </c>
      <c r="I383" s="4" t="s">
        <v>209</v>
      </c>
    </row>
    <row r="384" spans="2:9" s="4" customFormat="1">
      <c r="B384" s="4" t="s">
        <v>898</v>
      </c>
      <c r="C384" s="4" t="s">
        <v>899</v>
      </c>
      <c r="D384" s="4" t="s">
        <v>16</v>
      </c>
      <c r="E384" s="41">
        <v>9.0500000000000007</v>
      </c>
      <c r="F384" s="42">
        <v>1</v>
      </c>
      <c r="G384" s="43">
        <v>1</v>
      </c>
      <c r="H384" s="7">
        <v>45772</v>
      </c>
      <c r="I384" s="4" t="s">
        <v>45</v>
      </c>
    </row>
    <row r="385" spans="2:9" s="4" customFormat="1">
      <c r="B385" s="4" t="s">
        <v>900</v>
      </c>
      <c r="C385" s="4" t="s">
        <v>901</v>
      </c>
      <c r="D385" s="4" t="s">
        <v>362</v>
      </c>
      <c r="E385" s="41">
        <v>5.58</v>
      </c>
      <c r="F385" s="42">
        <v>1</v>
      </c>
      <c r="G385" s="43">
        <v>1</v>
      </c>
      <c r="H385" s="7">
        <v>45534</v>
      </c>
      <c r="I385" s="4" t="s">
        <v>263</v>
      </c>
    </row>
    <row r="386" spans="2:9">
      <c r="E386" s="1">
        <f>SUBTOTAL(109,Table224[[Pajamos ]])</f>
        <v>19079279.475699984</v>
      </c>
      <c r="F386" s="2">
        <f>SUBTOTAL(109,Table224[Žiūrovų skaičius])</f>
        <v>2604783</v>
      </c>
      <c r="H386"/>
    </row>
    <row r="388" spans="2:9">
      <c r="D388" s="25" t="s">
        <v>902</v>
      </c>
      <c r="E388" s="26" t="s">
        <v>903</v>
      </c>
      <c r="F388" s="27" t="s">
        <v>6</v>
      </c>
    </row>
    <row r="389" spans="2:9">
      <c r="D389" s="28" t="s">
        <v>904</v>
      </c>
      <c r="E389" s="29">
        <f>Table2[[#Totals],[Pajamos ]]</f>
        <v>3225161.3561999975</v>
      </c>
      <c r="F389" s="30">
        <f>Table2[[#Totals],[Žiūrovų skaičius]]</f>
        <v>432798</v>
      </c>
    </row>
    <row r="390" spans="2:9">
      <c r="D390" s="28" t="s">
        <v>905</v>
      </c>
      <c r="E390" s="29">
        <f>Table22[[#Totals],[Pajamos ]]</f>
        <v>3029254.7895000018</v>
      </c>
      <c r="F390" s="30">
        <f>Table22[[#Totals],[Žiūrovų skaičius]]</f>
        <v>405426</v>
      </c>
    </row>
    <row r="391" spans="2:9">
      <c r="D391" s="28" t="s">
        <v>906</v>
      </c>
      <c r="E391" s="29">
        <f>Table226[[#Totals],[Pajamos ]]</f>
        <v>1889739.8700000008</v>
      </c>
      <c r="F391" s="30">
        <f>Table226[[#Totals],[Žiūrovų skaičius]]</f>
        <v>263242</v>
      </c>
    </row>
    <row r="392" spans="2:9">
      <c r="D392" s="28" t="s">
        <v>907</v>
      </c>
      <c r="E392" s="29">
        <f>Table2267[[#Totals],[Pajamos ]]</f>
        <v>1901684.3699999996</v>
      </c>
      <c r="F392" s="30">
        <f>Table2267[[#Totals],[Žiūrovų skaičius]]</f>
        <v>264785</v>
      </c>
    </row>
    <row r="393" spans="2:9">
      <c r="D393" s="28" t="s">
        <v>908</v>
      </c>
      <c r="E393" s="29">
        <f>Table22678[[#Totals],[Pajamos ]]</f>
        <v>1896583.9799999997</v>
      </c>
      <c r="F393" s="30">
        <f>Table22678[[#Totals],[Žiūrovų skaičius]]</f>
        <v>252576</v>
      </c>
    </row>
    <row r="394" spans="2:9">
      <c r="D394" s="28" t="s">
        <v>909</v>
      </c>
      <c r="E394" s="29">
        <f>Table226789[[#Totals],[Pajamos ]]</f>
        <v>1624418.49</v>
      </c>
      <c r="F394" s="30">
        <f>Table226789[[#Totals],[Žiūrovų skaičius]]</f>
        <v>241854</v>
      </c>
    </row>
    <row r="395" spans="2:9">
      <c r="D395" s="28" t="s">
        <v>910</v>
      </c>
      <c r="E395" s="29">
        <f>Table22678910[[#Totals],[Pajamos ]]</f>
        <v>2758340.96</v>
      </c>
      <c r="F395" s="30">
        <f>Table22678910[[#Totals],[Žiūrovų skaičius]]</f>
        <v>379885</v>
      </c>
    </row>
    <row r="396" spans="2:9">
      <c r="D396" s="28" t="s">
        <v>911</v>
      </c>
      <c r="E396" s="29">
        <f>Table2267891011[[#Totals],[Pajamos ]]</f>
        <v>2754095.9800000009</v>
      </c>
      <c r="F396" s="30">
        <f>Table2267891011[[#Totals],[Žiūrovų skaičius]]</f>
        <v>364217</v>
      </c>
    </row>
    <row r="397" spans="2:9">
      <c r="D397" s="28" t="s">
        <v>912</v>
      </c>
      <c r="E397" s="29"/>
      <c r="F397" s="30"/>
    </row>
    <row r="398" spans="2:9">
      <c r="D398" s="28" t="s">
        <v>913</v>
      </c>
      <c r="E398" s="29"/>
      <c r="F398" s="30"/>
    </row>
    <row r="399" spans="2:9">
      <c r="D399" s="28" t="s">
        <v>914</v>
      </c>
      <c r="E399" s="29"/>
      <c r="F399" s="30"/>
    </row>
    <row r="400" spans="2:9">
      <c r="D400" s="28" t="s">
        <v>915</v>
      </c>
      <c r="E400" s="29"/>
      <c r="F400" s="30"/>
    </row>
    <row r="401" spans="4:6">
      <c r="D401" s="31" t="s">
        <v>916</v>
      </c>
      <c r="E401" s="32">
        <f>SUM(E389:E400)</f>
        <v>19079279.795700002</v>
      </c>
      <c r="F401" s="33">
        <f>SUM(Table4[Žiūrovų skaičius])</f>
        <v>2604783</v>
      </c>
    </row>
  </sheetData>
  <mergeCells count="1">
    <mergeCell ref="B1:I1"/>
  </mergeCells>
  <conditionalFormatting sqref="B1:B1048576">
    <cfRule type="duplicateValues" dxfId="147" priority="2"/>
  </conditionalFormatting>
  <conditionalFormatting sqref="B3:B385">
    <cfRule type="duplicateValues" dxfId="146" priority="169"/>
  </conditionalFormatting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B6E8-FAAB-45E3-94E9-098D02F157E0}">
  <dimension ref="A1:I83"/>
  <sheetViews>
    <sheetView workbookViewId="0">
      <selection activeCell="A3" sqref="A3"/>
    </sheetView>
  </sheetViews>
  <sheetFormatPr defaultColWidth="0" defaultRowHeight="14.45"/>
  <cols>
    <col min="1" max="1" width="5.140625" customWidth="1"/>
    <col min="2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917</v>
      </c>
      <c r="C1" s="51"/>
      <c r="D1" s="51"/>
      <c r="E1" s="51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>
      <c r="A3" s="4">
        <f t="shared" ref="A3:A34" si="0">IF(B3&lt;&gt;"",ROW()-2,"")</f>
        <v>1</v>
      </c>
      <c r="B3" s="4" t="s">
        <v>918</v>
      </c>
      <c r="C3" s="4" t="s">
        <v>25</v>
      </c>
      <c r="D3" s="4" t="s">
        <v>16</v>
      </c>
      <c r="E3" s="5">
        <v>818499.76</v>
      </c>
      <c r="F3" s="6">
        <v>87580</v>
      </c>
      <c r="G3" s="4">
        <v>37</v>
      </c>
      <c r="H3" s="7">
        <v>46010</v>
      </c>
      <c r="I3" s="4" t="s">
        <v>26</v>
      </c>
    </row>
    <row r="4" spans="1:9">
      <c r="A4" s="4">
        <f t="shared" si="0"/>
        <v>2</v>
      </c>
      <c r="B4" s="4" t="s">
        <v>29</v>
      </c>
      <c r="C4" s="4" t="s">
        <v>29</v>
      </c>
      <c r="D4" s="4" t="s">
        <v>22</v>
      </c>
      <c r="E4" s="5">
        <v>734322</v>
      </c>
      <c r="F4" s="6">
        <v>97457</v>
      </c>
      <c r="G4" s="4">
        <v>22</v>
      </c>
      <c r="H4" s="7">
        <v>46031</v>
      </c>
      <c r="I4" s="4" t="s">
        <v>30</v>
      </c>
    </row>
    <row r="5" spans="1:9">
      <c r="A5" s="4">
        <f t="shared" si="0"/>
        <v>3</v>
      </c>
      <c r="B5" s="4" t="s">
        <v>919</v>
      </c>
      <c r="C5" s="4" t="s">
        <v>32</v>
      </c>
      <c r="D5" s="4" t="s">
        <v>16</v>
      </c>
      <c r="E5" s="5">
        <v>347887.21</v>
      </c>
      <c r="F5" s="6">
        <v>43287</v>
      </c>
      <c r="G5" s="4">
        <v>18</v>
      </c>
      <c r="H5" s="7">
        <v>46045</v>
      </c>
      <c r="I5" s="4" t="s">
        <v>33</v>
      </c>
    </row>
    <row r="6" spans="1:9">
      <c r="A6" s="4">
        <f t="shared" si="0"/>
        <v>4</v>
      </c>
      <c r="B6" s="4" t="s">
        <v>53</v>
      </c>
      <c r="C6" s="4" t="s">
        <v>54</v>
      </c>
      <c r="D6" s="4" t="s">
        <v>16</v>
      </c>
      <c r="E6" s="5">
        <v>234127.94</v>
      </c>
      <c r="F6" s="6">
        <v>36457</v>
      </c>
      <c r="G6" s="4">
        <v>24</v>
      </c>
      <c r="H6" s="7">
        <v>45989</v>
      </c>
      <c r="I6" s="4" t="s">
        <v>26</v>
      </c>
    </row>
    <row r="7" spans="1:9">
      <c r="A7" s="4">
        <f t="shared" si="0"/>
        <v>5</v>
      </c>
      <c r="B7" s="4" t="s">
        <v>62</v>
      </c>
      <c r="C7" s="4" t="s">
        <v>62</v>
      </c>
      <c r="D7" s="4" t="s">
        <v>22</v>
      </c>
      <c r="E7" s="5">
        <v>160631.79999999999</v>
      </c>
      <c r="F7" s="6">
        <v>28469</v>
      </c>
      <c r="G7" s="4">
        <v>21</v>
      </c>
      <c r="H7" s="7">
        <v>46038</v>
      </c>
      <c r="I7" s="4" t="s">
        <v>33</v>
      </c>
    </row>
    <row r="8" spans="1:9">
      <c r="A8" s="4">
        <f t="shared" si="0"/>
        <v>6</v>
      </c>
      <c r="B8" s="4" t="s">
        <v>85</v>
      </c>
      <c r="C8" s="4" t="s">
        <v>86</v>
      </c>
      <c r="D8" s="4" t="s">
        <v>16</v>
      </c>
      <c r="E8" s="5">
        <v>136262.04999999999</v>
      </c>
      <c r="F8" s="6">
        <v>22337</v>
      </c>
      <c r="G8" s="4">
        <v>24</v>
      </c>
      <c r="H8" s="7">
        <v>46017</v>
      </c>
      <c r="I8" s="4" t="s">
        <v>65</v>
      </c>
    </row>
    <row r="9" spans="1:9">
      <c r="A9" s="4">
        <f t="shared" si="0"/>
        <v>7</v>
      </c>
      <c r="B9" s="4" t="s">
        <v>105</v>
      </c>
      <c r="C9" s="4" t="s">
        <v>106</v>
      </c>
      <c r="D9" s="4" t="s">
        <v>36</v>
      </c>
      <c r="E9" s="5">
        <v>100257.97</v>
      </c>
      <c r="F9" s="6">
        <v>13533</v>
      </c>
      <c r="G9" s="4">
        <v>16</v>
      </c>
      <c r="H9" s="7">
        <v>46031</v>
      </c>
      <c r="I9" s="4" t="s">
        <v>33</v>
      </c>
    </row>
    <row r="10" spans="1:9">
      <c r="A10" s="4">
        <f t="shared" si="0"/>
        <v>8</v>
      </c>
      <c r="B10" s="4" t="s">
        <v>920</v>
      </c>
      <c r="C10" s="4" t="s">
        <v>88</v>
      </c>
      <c r="D10" s="4" t="s">
        <v>89</v>
      </c>
      <c r="E10" s="5">
        <v>81786.210000000006</v>
      </c>
      <c r="F10" s="6">
        <v>11492</v>
      </c>
      <c r="G10" s="4">
        <v>21</v>
      </c>
      <c r="H10" s="7">
        <v>46038</v>
      </c>
      <c r="I10" s="4" t="s">
        <v>79</v>
      </c>
    </row>
    <row r="11" spans="1:9">
      <c r="A11" s="4">
        <f t="shared" si="0"/>
        <v>9</v>
      </c>
      <c r="B11" s="4" t="s">
        <v>82</v>
      </c>
      <c r="C11" s="4" t="s">
        <v>83</v>
      </c>
      <c r="D11" s="4" t="s">
        <v>84</v>
      </c>
      <c r="E11" s="5">
        <v>80257.990000000005</v>
      </c>
      <c r="F11" s="6">
        <v>11198</v>
      </c>
      <c r="G11" s="4">
        <v>19</v>
      </c>
      <c r="H11" s="7">
        <v>46045</v>
      </c>
      <c r="I11" s="4" t="s">
        <v>48</v>
      </c>
    </row>
    <row r="12" spans="1:9">
      <c r="A12" s="4">
        <f t="shared" si="0"/>
        <v>10</v>
      </c>
      <c r="B12" s="4" t="s">
        <v>112</v>
      </c>
      <c r="C12" s="4" t="s">
        <v>112</v>
      </c>
      <c r="D12" s="4" t="s">
        <v>22</v>
      </c>
      <c r="E12" s="5">
        <v>64336.32</v>
      </c>
      <c r="F12" s="6">
        <v>10370</v>
      </c>
      <c r="G12" s="4">
        <v>8</v>
      </c>
      <c r="H12" s="7">
        <v>46010</v>
      </c>
      <c r="I12" s="4" t="s">
        <v>73</v>
      </c>
    </row>
    <row r="13" spans="1:9">
      <c r="A13" s="4">
        <f t="shared" si="0"/>
        <v>11</v>
      </c>
      <c r="B13" s="4" t="s">
        <v>124</v>
      </c>
      <c r="C13" s="4" t="s">
        <v>125</v>
      </c>
      <c r="D13" s="4" t="s">
        <v>36</v>
      </c>
      <c r="E13" s="5">
        <v>53307.14</v>
      </c>
      <c r="F13" s="6">
        <v>7420</v>
      </c>
      <c r="G13" s="4">
        <v>15</v>
      </c>
      <c r="H13" s="7">
        <v>46038</v>
      </c>
      <c r="I13" s="4" t="s">
        <v>17</v>
      </c>
    </row>
    <row r="14" spans="1:9">
      <c r="A14" s="4">
        <f t="shared" si="0"/>
        <v>12</v>
      </c>
      <c r="B14" s="4" t="s">
        <v>135</v>
      </c>
      <c r="C14" s="4" t="s">
        <v>136</v>
      </c>
      <c r="D14" s="4" t="s">
        <v>16</v>
      </c>
      <c r="E14" s="5">
        <v>46230.51</v>
      </c>
      <c r="F14" s="6">
        <v>6844</v>
      </c>
      <c r="G14" s="4">
        <v>7</v>
      </c>
      <c r="H14" s="7">
        <v>46024</v>
      </c>
      <c r="I14" s="4" t="s">
        <v>137</v>
      </c>
    </row>
    <row r="15" spans="1:9">
      <c r="A15" s="4">
        <f t="shared" si="0"/>
        <v>13</v>
      </c>
      <c r="B15" s="4" t="s">
        <v>71</v>
      </c>
      <c r="C15" s="4" t="s">
        <v>71</v>
      </c>
      <c r="D15" s="4" t="s">
        <v>72</v>
      </c>
      <c r="E15" s="5">
        <v>43641.306200000006</v>
      </c>
      <c r="F15" s="6">
        <v>6483</v>
      </c>
      <c r="G15" s="4">
        <v>22</v>
      </c>
      <c r="H15" s="7">
        <v>46052</v>
      </c>
      <c r="I15" s="4" t="s">
        <v>73</v>
      </c>
    </row>
    <row r="16" spans="1:9">
      <c r="A16" s="4">
        <f t="shared" si="0"/>
        <v>14</v>
      </c>
      <c r="B16" s="4" t="s">
        <v>145</v>
      </c>
      <c r="C16" s="4" t="s">
        <v>146</v>
      </c>
      <c r="D16" s="4" t="s">
        <v>16</v>
      </c>
      <c r="E16" s="5">
        <v>41125.93</v>
      </c>
      <c r="F16" s="6">
        <v>5427</v>
      </c>
      <c r="G16" s="4">
        <v>12</v>
      </c>
      <c r="H16" s="7">
        <v>46017</v>
      </c>
      <c r="I16" s="4" t="s">
        <v>17</v>
      </c>
    </row>
    <row r="17" spans="1:9">
      <c r="A17" s="4">
        <f t="shared" si="0"/>
        <v>15</v>
      </c>
      <c r="B17" s="4" t="s">
        <v>155</v>
      </c>
      <c r="C17" s="4" t="s">
        <v>156</v>
      </c>
      <c r="D17" s="4" t="s">
        <v>157</v>
      </c>
      <c r="E17" s="5">
        <v>35167.71</v>
      </c>
      <c r="F17" s="6">
        <v>6043</v>
      </c>
      <c r="G17" s="4">
        <v>18</v>
      </c>
      <c r="H17" s="7">
        <v>46031</v>
      </c>
      <c r="I17" s="4" t="s">
        <v>33</v>
      </c>
    </row>
    <row r="18" spans="1:9">
      <c r="A18" s="4">
        <f t="shared" si="0"/>
        <v>16</v>
      </c>
      <c r="B18" s="4" t="s">
        <v>175</v>
      </c>
      <c r="C18" s="4" t="s">
        <v>176</v>
      </c>
      <c r="D18" s="4" t="s">
        <v>177</v>
      </c>
      <c r="E18" s="5">
        <v>28129.78</v>
      </c>
      <c r="F18" s="6">
        <v>4935</v>
      </c>
      <c r="G18" s="4">
        <v>21</v>
      </c>
      <c r="H18" s="7">
        <v>46024</v>
      </c>
      <c r="I18" s="4" t="s">
        <v>61</v>
      </c>
    </row>
    <row r="19" spans="1:9">
      <c r="A19" s="4">
        <f t="shared" si="0"/>
        <v>17</v>
      </c>
      <c r="B19" s="4" t="s">
        <v>147</v>
      </c>
      <c r="C19" s="4" t="s">
        <v>148</v>
      </c>
      <c r="D19" s="4" t="s">
        <v>12</v>
      </c>
      <c r="E19" s="5">
        <v>26255.55</v>
      </c>
      <c r="F19" s="6">
        <v>4097</v>
      </c>
      <c r="G19" s="4">
        <v>18</v>
      </c>
      <c r="H19" s="7">
        <v>46038</v>
      </c>
      <c r="I19" s="4" t="s">
        <v>149</v>
      </c>
    </row>
    <row r="20" spans="1:9">
      <c r="A20" s="4">
        <f t="shared" si="0"/>
        <v>18</v>
      </c>
      <c r="B20" s="4" t="s">
        <v>194</v>
      </c>
      <c r="C20" s="4" t="s">
        <v>195</v>
      </c>
      <c r="D20" s="4" t="s">
        <v>16</v>
      </c>
      <c r="E20" s="5">
        <v>25329.83</v>
      </c>
      <c r="F20" s="6">
        <v>3650</v>
      </c>
      <c r="G20" s="4">
        <v>8</v>
      </c>
      <c r="H20" s="7">
        <v>45996</v>
      </c>
      <c r="I20" s="4" t="s">
        <v>149</v>
      </c>
    </row>
    <row r="21" spans="1:9">
      <c r="A21" s="4">
        <f t="shared" si="0"/>
        <v>19</v>
      </c>
      <c r="B21" s="4" t="s">
        <v>921</v>
      </c>
      <c r="C21" s="4" t="s">
        <v>213</v>
      </c>
      <c r="D21" s="4" t="s">
        <v>16</v>
      </c>
      <c r="E21" s="5">
        <v>22064.86</v>
      </c>
      <c r="F21" s="6">
        <v>3053</v>
      </c>
      <c r="G21" s="4">
        <v>18</v>
      </c>
      <c r="H21" s="7">
        <v>46024</v>
      </c>
      <c r="I21" s="4" t="s">
        <v>61</v>
      </c>
    </row>
    <row r="22" spans="1:9">
      <c r="A22" s="4">
        <f t="shared" si="0"/>
        <v>20</v>
      </c>
      <c r="B22" s="4" t="s">
        <v>229</v>
      </c>
      <c r="C22" s="4" t="s">
        <v>230</v>
      </c>
      <c r="D22" s="4" t="s">
        <v>231</v>
      </c>
      <c r="E22" s="5">
        <v>18384.650000000001</v>
      </c>
      <c r="F22" s="6">
        <v>2705</v>
      </c>
      <c r="G22" s="4">
        <v>15</v>
      </c>
      <c r="H22" s="7">
        <v>46024</v>
      </c>
      <c r="I22" s="4" t="s">
        <v>26</v>
      </c>
    </row>
    <row r="23" spans="1:9">
      <c r="A23" s="4">
        <f t="shared" si="0"/>
        <v>21</v>
      </c>
      <c r="B23" s="4" t="s">
        <v>236</v>
      </c>
      <c r="C23" s="4" t="s">
        <v>237</v>
      </c>
      <c r="D23" s="4" t="s">
        <v>16</v>
      </c>
      <c r="E23" s="5">
        <v>16878.509999999998</v>
      </c>
      <c r="F23" s="6">
        <v>2305</v>
      </c>
      <c r="G23" s="4">
        <v>11</v>
      </c>
      <c r="H23" s="7">
        <v>46045</v>
      </c>
      <c r="I23" s="4" t="s">
        <v>17</v>
      </c>
    </row>
    <row r="24" spans="1:9">
      <c r="A24" s="4">
        <f t="shared" si="0"/>
        <v>22</v>
      </c>
      <c r="B24" s="4" t="s">
        <v>261</v>
      </c>
      <c r="C24" s="4" t="s">
        <v>262</v>
      </c>
      <c r="D24" s="4" t="s">
        <v>111</v>
      </c>
      <c r="E24" s="5">
        <v>13877.89</v>
      </c>
      <c r="F24" s="6">
        <v>2262</v>
      </c>
      <c r="G24" s="4">
        <v>12</v>
      </c>
      <c r="H24" s="7">
        <v>46010</v>
      </c>
      <c r="I24" s="4" t="s">
        <v>263</v>
      </c>
    </row>
    <row r="25" spans="1:9">
      <c r="A25" s="4">
        <f t="shared" si="0"/>
        <v>23</v>
      </c>
      <c r="B25" s="4" t="s">
        <v>158</v>
      </c>
      <c r="C25" s="4" t="s">
        <v>159</v>
      </c>
      <c r="D25" s="4" t="s">
        <v>16</v>
      </c>
      <c r="E25" s="5">
        <v>12466.57</v>
      </c>
      <c r="F25" s="6">
        <v>1583</v>
      </c>
      <c r="G25" s="4">
        <v>12</v>
      </c>
      <c r="H25" s="7">
        <v>46052</v>
      </c>
      <c r="I25" s="4" t="s">
        <v>33</v>
      </c>
    </row>
    <row r="26" spans="1:9">
      <c r="A26" s="4">
        <f t="shared" si="0"/>
        <v>24</v>
      </c>
      <c r="B26" s="4" t="s">
        <v>281</v>
      </c>
      <c r="C26" s="4" t="s">
        <v>282</v>
      </c>
      <c r="D26" s="4" t="s">
        <v>283</v>
      </c>
      <c r="E26" s="5">
        <v>10336</v>
      </c>
      <c r="F26" s="6">
        <v>1557</v>
      </c>
      <c r="G26" s="4">
        <v>5</v>
      </c>
      <c r="H26" s="7">
        <v>45989</v>
      </c>
      <c r="I26" s="4" t="s">
        <v>118</v>
      </c>
    </row>
    <row r="27" spans="1:9">
      <c r="A27" s="4">
        <f t="shared" si="0"/>
        <v>25</v>
      </c>
      <c r="B27" s="4" t="s">
        <v>290</v>
      </c>
      <c r="C27" s="4" t="s">
        <v>291</v>
      </c>
      <c r="D27" s="4" t="s">
        <v>292</v>
      </c>
      <c r="E27" s="5">
        <v>8537.9</v>
      </c>
      <c r="F27" s="6">
        <v>1231</v>
      </c>
      <c r="G27" s="4">
        <v>9</v>
      </c>
      <c r="H27" s="7">
        <v>46031</v>
      </c>
      <c r="I27" s="4" t="s">
        <v>293</v>
      </c>
    </row>
    <row r="28" spans="1:9">
      <c r="A28" s="4">
        <f t="shared" si="0"/>
        <v>26</v>
      </c>
      <c r="B28" s="4" t="s">
        <v>922</v>
      </c>
      <c r="C28" s="4" t="s">
        <v>301</v>
      </c>
      <c r="D28" s="4" t="s">
        <v>16</v>
      </c>
      <c r="E28" s="5">
        <v>8220.92</v>
      </c>
      <c r="F28" s="6">
        <v>1019</v>
      </c>
      <c r="G28" s="4">
        <v>5</v>
      </c>
      <c r="H28" s="7">
        <v>45982</v>
      </c>
      <c r="I28" s="4" t="s">
        <v>33</v>
      </c>
    </row>
    <row r="29" spans="1:9">
      <c r="A29" s="4">
        <f t="shared" si="0"/>
        <v>27</v>
      </c>
      <c r="B29" s="4" t="s">
        <v>226</v>
      </c>
      <c r="C29" s="4" t="s">
        <v>227</v>
      </c>
      <c r="D29" s="4" t="s">
        <v>228</v>
      </c>
      <c r="E29" s="5">
        <v>7264.37</v>
      </c>
      <c r="F29" s="6">
        <v>937</v>
      </c>
      <c r="G29" s="4">
        <v>10</v>
      </c>
      <c r="H29" s="7">
        <v>46052</v>
      </c>
      <c r="I29" s="4" t="s">
        <v>61</v>
      </c>
    </row>
    <row r="30" spans="1:9">
      <c r="A30" s="4">
        <f t="shared" si="0"/>
        <v>28</v>
      </c>
      <c r="B30" s="4" t="s">
        <v>315</v>
      </c>
      <c r="C30" s="4" t="s">
        <v>316</v>
      </c>
      <c r="D30" s="4" t="s">
        <v>16</v>
      </c>
      <c r="E30" s="5">
        <v>6974</v>
      </c>
      <c r="F30" s="6">
        <v>1017</v>
      </c>
      <c r="G30" s="4">
        <v>13</v>
      </c>
      <c r="H30" s="7">
        <v>46045</v>
      </c>
      <c r="I30" s="4" t="s">
        <v>102</v>
      </c>
    </row>
    <row r="31" spans="1:9">
      <c r="A31" s="4">
        <f t="shared" si="0"/>
        <v>29</v>
      </c>
      <c r="B31" s="4" t="s">
        <v>196</v>
      </c>
      <c r="C31" s="4" t="s">
        <v>197</v>
      </c>
      <c r="D31" s="4" t="s">
        <v>198</v>
      </c>
      <c r="E31" s="5">
        <v>5839</v>
      </c>
      <c r="F31" s="6">
        <v>1075</v>
      </c>
      <c r="G31" s="4">
        <v>19</v>
      </c>
      <c r="H31" s="7">
        <v>46052</v>
      </c>
      <c r="I31" s="4" t="s">
        <v>118</v>
      </c>
    </row>
    <row r="32" spans="1:9">
      <c r="A32" s="4">
        <f t="shared" si="0"/>
        <v>30</v>
      </c>
      <c r="B32" s="4" t="s">
        <v>232</v>
      </c>
      <c r="C32" s="4" t="s">
        <v>233</v>
      </c>
      <c r="D32" s="4" t="s">
        <v>16</v>
      </c>
      <c r="E32" s="5">
        <v>5497.07</v>
      </c>
      <c r="F32" s="6">
        <v>705</v>
      </c>
      <c r="G32" s="4">
        <v>12</v>
      </c>
      <c r="H32" s="7">
        <v>46052</v>
      </c>
      <c r="I32" s="4" t="s">
        <v>26</v>
      </c>
    </row>
    <row r="33" spans="1:9">
      <c r="A33" s="4">
        <f t="shared" si="0"/>
        <v>31</v>
      </c>
      <c r="B33" s="4" t="s">
        <v>355</v>
      </c>
      <c r="C33" s="4" t="s">
        <v>355</v>
      </c>
      <c r="D33" s="4" t="s">
        <v>356</v>
      </c>
      <c r="E33" s="5">
        <v>4501.2</v>
      </c>
      <c r="F33" s="6">
        <v>768</v>
      </c>
      <c r="G33" s="4">
        <v>8</v>
      </c>
      <c r="H33" s="7">
        <v>46031</v>
      </c>
      <c r="I33" s="4" t="s">
        <v>137</v>
      </c>
    </row>
    <row r="34" spans="1:9">
      <c r="A34" s="4">
        <f t="shared" si="0"/>
        <v>32</v>
      </c>
      <c r="B34" s="4" t="s">
        <v>404</v>
      </c>
      <c r="C34" s="4" t="s">
        <v>405</v>
      </c>
      <c r="D34" s="4" t="s">
        <v>16</v>
      </c>
      <c r="E34" s="5">
        <v>2963.83</v>
      </c>
      <c r="F34" s="6">
        <v>485</v>
      </c>
      <c r="G34" s="4">
        <v>3</v>
      </c>
      <c r="H34" s="7">
        <v>45982</v>
      </c>
      <c r="I34" s="4" t="s">
        <v>149</v>
      </c>
    </row>
    <row r="35" spans="1:9">
      <c r="A35" s="4">
        <f t="shared" ref="A35:A66" si="1">IF(B35&lt;&gt;"",ROW()-2,"")</f>
        <v>33</v>
      </c>
      <c r="B35" s="4" t="s">
        <v>402</v>
      </c>
      <c r="C35" s="4" t="s">
        <v>403</v>
      </c>
      <c r="D35" s="4" t="s">
        <v>111</v>
      </c>
      <c r="E35" s="5">
        <v>2817.69</v>
      </c>
      <c r="F35" s="6">
        <v>354</v>
      </c>
      <c r="G35" s="4">
        <v>2</v>
      </c>
      <c r="H35" s="7">
        <v>45975</v>
      </c>
      <c r="I35" s="4" t="s">
        <v>33</v>
      </c>
    </row>
    <row r="36" spans="1:9">
      <c r="A36" s="4">
        <f t="shared" si="1"/>
        <v>34</v>
      </c>
      <c r="B36" s="4" t="s">
        <v>423</v>
      </c>
      <c r="C36" s="4" t="s">
        <v>424</v>
      </c>
      <c r="D36" s="4" t="s">
        <v>425</v>
      </c>
      <c r="E36" s="5">
        <v>2462.2399999999998</v>
      </c>
      <c r="F36" s="6">
        <v>400</v>
      </c>
      <c r="G36" s="4">
        <v>5</v>
      </c>
      <c r="H36" s="7">
        <v>46003</v>
      </c>
      <c r="I36" s="4" t="s">
        <v>33</v>
      </c>
    </row>
    <row r="37" spans="1:9">
      <c r="A37" s="4">
        <f t="shared" si="1"/>
        <v>35</v>
      </c>
      <c r="B37" s="4" t="s">
        <v>447</v>
      </c>
      <c r="C37" s="4" t="s">
        <v>448</v>
      </c>
      <c r="D37" s="4" t="s">
        <v>16</v>
      </c>
      <c r="E37" s="5">
        <v>2187</v>
      </c>
      <c r="F37" s="6">
        <v>281</v>
      </c>
      <c r="G37" s="4">
        <v>1</v>
      </c>
      <c r="H37" s="7">
        <v>45996</v>
      </c>
      <c r="I37" s="4" t="s">
        <v>118</v>
      </c>
    </row>
    <row r="38" spans="1:9">
      <c r="A38" s="4">
        <f t="shared" si="1"/>
        <v>36</v>
      </c>
      <c r="B38" s="4" t="s">
        <v>416</v>
      </c>
      <c r="C38" s="4" t="s">
        <v>416</v>
      </c>
      <c r="D38" s="4" t="s">
        <v>417</v>
      </c>
      <c r="E38" s="5">
        <v>2071.35</v>
      </c>
      <c r="F38" s="6">
        <v>338</v>
      </c>
      <c r="G38" s="4">
        <v>5</v>
      </c>
      <c r="H38" s="7">
        <v>45954</v>
      </c>
      <c r="I38" s="4" t="s">
        <v>79</v>
      </c>
    </row>
    <row r="39" spans="1:9">
      <c r="A39" s="4">
        <f t="shared" si="1"/>
        <v>37</v>
      </c>
      <c r="B39" s="4" t="s">
        <v>923</v>
      </c>
      <c r="C39" s="4" t="s">
        <v>412</v>
      </c>
      <c r="D39" s="4" t="s">
        <v>413</v>
      </c>
      <c r="E39" s="5">
        <v>2025.36</v>
      </c>
      <c r="F39" s="6">
        <v>259</v>
      </c>
      <c r="G39" s="4">
        <v>2</v>
      </c>
      <c r="H39" s="7">
        <v>45961</v>
      </c>
      <c r="I39" s="4" t="s">
        <v>149</v>
      </c>
    </row>
    <row r="40" spans="1:9">
      <c r="A40" s="4">
        <f t="shared" si="1"/>
        <v>38</v>
      </c>
      <c r="B40" s="4" t="s">
        <v>443</v>
      </c>
      <c r="C40" s="4" t="s">
        <v>444</v>
      </c>
      <c r="D40" s="4" t="s">
        <v>445</v>
      </c>
      <c r="E40" s="5">
        <v>1518.15</v>
      </c>
      <c r="F40" s="6">
        <v>257</v>
      </c>
      <c r="G40" s="4">
        <v>6</v>
      </c>
      <c r="H40" s="7">
        <v>46045</v>
      </c>
      <c r="I40" s="4" t="s">
        <v>446</v>
      </c>
    </row>
    <row r="41" spans="1:9">
      <c r="A41" s="4">
        <f t="shared" si="1"/>
        <v>39</v>
      </c>
      <c r="B41" s="4" t="s">
        <v>510</v>
      </c>
      <c r="C41" s="4" t="s">
        <v>510</v>
      </c>
      <c r="D41" s="4" t="s">
        <v>188</v>
      </c>
      <c r="E41" s="5">
        <v>1262</v>
      </c>
      <c r="F41" s="6">
        <v>217</v>
      </c>
      <c r="G41" s="4">
        <v>2</v>
      </c>
      <c r="H41" s="7">
        <v>46003</v>
      </c>
      <c r="I41" s="4" t="s">
        <v>137</v>
      </c>
    </row>
    <row r="42" spans="1:9">
      <c r="A42" s="4">
        <f t="shared" si="1"/>
        <v>40</v>
      </c>
      <c r="B42" s="4" t="s">
        <v>924</v>
      </c>
      <c r="C42" s="4" t="s">
        <v>427</v>
      </c>
      <c r="D42" s="4" t="s">
        <v>428</v>
      </c>
      <c r="E42" s="5">
        <v>1179.5899999999999</v>
      </c>
      <c r="F42" s="6">
        <v>193</v>
      </c>
      <c r="G42" s="4">
        <v>3</v>
      </c>
      <c r="H42" s="7">
        <v>45744</v>
      </c>
      <c r="I42" s="4" t="s">
        <v>79</v>
      </c>
    </row>
    <row r="43" spans="1:9">
      <c r="A43" s="4">
        <f t="shared" si="1"/>
        <v>41</v>
      </c>
      <c r="B43" s="4" t="s">
        <v>925</v>
      </c>
      <c r="C43" s="4" t="s">
        <v>314</v>
      </c>
      <c r="D43" s="4" t="s">
        <v>16</v>
      </c>
      <c r="E43" s="5">
        <v>953.65</v>
      </c>
      <c r="F43" s="6">
        <v>123</v>
      </c>
      <c r="G43" s="4">
        <v>1</v>
      </c>
      <c r="H43" s="7">
        <v>45926</v>
      </c>
      <c r="I43" s="4" t="s">
        <v>45</v>
      </c>
    </row>
    <row r="44" spans="1:9">
      <c r="A44" s="4">
        <f t="shared" si="1"/>
        <v>42</v>
      </c>
      <c r="B44" s="4" t="s">
        <v>560</v>
      </c>
      <c r="C44" s="4" t="s">
        <v>561</v>
      </c>
      <c r="D44" s="4" t="s">
        <v>16</v>
      </c>
      <c r="E44" s="5">
        <v>766.61</v>
      </c>
      <c r="F44" s="6">
        <v>107</v>
      </c>
      <c r="G44" s="4">
        <v>10</v>
      </c>
      <c r="H44" s="7">
        <v>46017</v>
      </c>
      <c r="I44" s="4" t="s">
        <v>149</v>
      </c>
    </row>
    <row r="45" spans="1:9">
      <c r="A45" s="4">
        <f t="shared" si="1"/>
        <v>43</v>
      </c>
      <c r="B45" s="4" t="s">
        <v>562</v>
      </c>
      <c r="C45" s="4" t="s">
        <v>563</v>
      </c>
      <c r="D45" s="4" t="s">
        <v>111</v>
      </c>
      <c r="E45" s="5">
        <v>651</v>
      </c>
      <c r="F45" s="6">
        <v>119</v>
      </c>
      <c r="G45" s="4">
        <v>3</v>
      </c>
      <c r="H45" s="7">
        <v>46017</v>
      </c>
      <c r="I45" s="4" t="s">
        <v>304</v>
      </c>
    </row>
    <row r="46" spans="1:9">
      <c r="A46" s="4">
        <f t="shared" si="1"/>
        <v>44</v>
      </c>
      <c r="B46" s="4" t="s">
        <v>566</v>
      </c>
      <c r="C46" s="4" t="s">
        <v>567</v>
      </c>
      <c r="D46" s="4" t="s">
        <v>76</v>
      </c>
      <c r="E46" s="5">
        <v>640</v>
      </c>
      <c r="F46" s="6">
        <v>64</v>
      </c>
      <c r="G46" s="4">
        <v>1</v>
      </c>
      <c r="H46" s="7">
        <v>37267</v>
      </c>
      <c r="I46" s="4" t="s">
        <v>45</v>
      </c>
    </row>
    <row r="47" spans="1:9">
      <c r="A47" s="4">
        <f t="shared" si="1"/>
        <v>45</v>
      </c>
      <c r="B47" s="4" t="s">
        <v>574</v>
      </c>
      <c r="C47" s="4" t="s">
        <v>575</v>
      </c>
      <c r="D47" s="4" t="s">
        <v>111</v>
      </c>
      <c r="E47" s="5">
        <v>600</v>
      </c>
      <c r="F47" s="6">
        <v>150</v>
      </c>
      <c r="G47" s="4">
        <v>1</v>
      </c>
      <c r="H47" s="7">
        <v>45968</v>
      </c>
      <c r="I47" s="4" t="s">
        <v>118</v>
      </c>
    </row>
    <row r="48" spans="1:9">
      <c r="A48" s="4">
        <f t="shared" si="1"/>
        <v>46</v>
      </c>
      <c r="B48" s="4" t="s">
        <v>926</v>
      </c>
      <c r="C48" s="4" t="s">
        <v>589</v>
      </c>
      <c r="D48" s="4" t="s">
        <v>398</v>
      </c>
      <c r="E48" s="5">
        <v>512</v>
      </c>
      <c r="F48" s="6">
        <v>128</v>
      </c>
      <c r="G48" s="4">
        <v>1</v>
      </c>
      <c r="H48" s="7">
        <v>45947</v>
      </c>
      <c r="I48" s="4" t="s">
        <v>33</v>
      </c>
    </row>
    <row r="49" spans="1:9">
      <c r="A49" s="4">
        <f t="shared" si="1"/>
        <v>47</v>
      </c>
      <c r="B49" s="4" t="s">
        <v>493</v>
      </c>
      <c r="C49" s="4" t="s">
        <v>494</v>
      </c>
      <c r="D49" s="4" t="s">
        <v>157</v>
      </c>
      <c r="E49" s="5">
        <v>437</v>
      </c>
      <c r="F49" s="6">
        <v>81</v>
      </c>
      <c r="G49" s="4">
        <v>1</v>
      </c>
      <c r="H49" s="7">
        <v>45394</v>
      </c>
      <c r="I49" s="4" t="s">
        <v>118</v>
      </c>
    </row>
    <row r="50" spans="1:9">
      <c r="A50" s="4">
        <f t="shared" si="1"/>
        <v>48</v>
      </c>
      <c r="B50" s="4" t="s">
        <v>613</v>
      </c>
      <c r="C50" s="4" t="s">
        <v>614</v>
      </c>
      <c r="D50" s="4" t="s">
        <v>488</v>
      </c>
      <c r="E50" s="5">
        <v>411.8</v>
      </c>
      <c r="F50" s="6">
        <v>59</v>
      </c>
      <c r="G50" s="4">
        <v>2</v>
      </c>
      <c r="H50" s="7">
        <v>45989</v>
      </c>
      <c r="I50" s="4" t="s">
        <v>61</v>
      </c>
    </row>
    <row r="51" spans="1:9">
      <c r="A51" s="4">
        <f t="shared" si="1"/>
        <v>49</v>
      </c>
      <c r="B51" s="4" t="s">
        <v>369</v>
      </c>
      <c r="C51" s="4" t="s">
        <v>369</v>
      </c>
      <c r="D51" s="4" t="s">
        <v>22</v>
      </c>
      <c r="E51" s="5">
        <v>265</v>
      </c>
      <c r="F51" s="6">
        <v>53</v>
      </c>
      <c r="G51" s="4">
        <v>1</v>
      </c>
      <c r="H51" s="7">
        <v>44659</v>
      </c>
      <c r="I51" s="4" t="s">
        <v>33</v>
      </c>
    </row>
    <row r="52" spans="1:9">
      <c r="A52" s="4">
        <f t="shared" si="1"/>
        <v>50</v>
      </c>
      <c r="B52" s="4" t="s">
        <v>400</v>
      </c>
      <c r="C52" s="4" t="s">
        <v>401</v>
      </c>
      <c r="D52" s="4" t="s">
        <v>89</v>
      </c>
      <c r="E52" s="5">
        <v>250.4</v>
      </c>
      <c r="F52" s="6">
        <v>66</v>
      </c>
      <c r="G52" s="4">
        <v>1</v>
      </c>
      <c r="H52" s="7">
        <v>44855</v>
      </c>
      <c r="I52" s="4" t="s">
        <v>33</v>
      </c>
    </row>
    <row r="53" spans="1:9">
      <c r="A53" s="4">
        <f t="shared" si="1"/>
        <v>51</v>
      </c>
      <c r="B53" s="4" t="s">
        <v>927</v>
      </c>
      <c r="C53" s="4" t="s">
        <v>455</v>
      </c>
      <c r="D53" s="4" t="s">
        <v>456</v>
      </c>
      <c r="E53" s="5">
        <v>225</v>
      </c>
      <c r="F53" s="6">
        <v>45</v>
      </c>
      <c r="G53" s="4">
        <v>1</v>
      </c>
      <c r="H53" s="7">
        <v>45954</v>
      </c>
      <c r="I53" s="4" t="s">
        <v>118</v>
      </c>
    </row>
    <row r="54" spans="1:9">
      <c r="A54" s="4">
        <f t="shared" si="1"/>
        <v>52</v>
      </c>
      <c r="B54" s="4" t="s">
        <v>604</v>
      </c>
      <c r="C54" s="4" t="s">
        <v>605</v>
      </c>
      <c r="D54" s="4" t="s">
        <v>606</v>
      </c>
      <c r="E54" s="5">
        <v>208.5</v>
      </c>
      <c r="F54" s="6">
        <v>76</v>
      </c>
      <c r="G54" s="4">
        <v>3</v>
      </c>
      <c r="H54" s="7">
        <v>46003</v>
      </c>
      <c r="I54" s="4" t="s">
        <v>33</v>
      </c>
    </row>
    <row r="55" spans="1:9">
      <c r="A55" s="4">
        <f t="shared" si="1"/>
        <v>53</v>
      </c>
      <c r="B55" s="4" t="s">
        <v>461</v>
      </c>
      <c r="C55" s="4" t="s">
        <v>461</v>
      </c>
      <c r="D55" s="4" t="s">
        <v>22</v>
      </c>
      <c r="E55" s="5">
        <v>200</v>
      </c>
      <c r="F55" s="6">
        <v>50</v>
      </c>
      <c r="G55" s="4">
        <v>1</v>
      </c>
      <c r="H55" s="7">
        <v>45740</v>
      </c>
      <c r="I55" s="4" t="s">
        <v>79</v>
      </c>
    </row>
    <row r="56" spans="1:9">
      <c r="A56" s="4">
        <f t="shared" si="1"/>
        <v>54</v>
      </c>
      <c r="B56" s="4" t="s">
        <v>553</v>
      </c>
      <c r="C56" s="4" t="s">
        <v>554</v>
      </c>
      <c r="D56" s="4" t="s">
        <v>188</v>
      </c>
      <c r="E56" s="5">
        <v>188</v>
      </c>
      <c r="F56" s="6">
        <v>29</v>
      </c>
      <c r="G56" s="4">
        <v>7</v>
      </c>
      <c r="H56" s="7">
        <v>46052</v>
      </c>
      <c r="I56" s="4" t="s">
        <v>118</v>
      </c>
    </row>
    <row r="57" spans="1:9">
      <c r="A57" s="4">
        <f t="shared" si="1"/>
        <v>55</v>
      </c>
      <c r="B57" s="4" t="s">
        <v>689</v>
      </c>
      <c r="C57" s="4" t="s">
        <v>690</v>
      </c>
      <c r="D57" s="4" t="s">
        <v>16</v>
      </c>
      <c r="E57" s="5">
        <v>180.29</v>
      </c>
      <c r="F57" s="6">
        <v>30</v>
      </c>
      <c r="G57" s="4">
        <v>1</v>
      </c>
      <c r="H57" s="7">
        <v>45870</v>
      </c>
      <c r="I57" s="4" t="s">
        <v>65</v>
      </c>
    </row>
    <row r="58" spans="1:9">
      <c r="A58" s="4">
        <f t="shared" si="1"/>
        <v>56</v>
      </c>
      <c r="B58" s="4" t="s">
        <v>695</v>
      </c>
      <c r="C58" s="4" t="s">
        <v>695</v>
      </c>
      <c r="D58" s="4" t="s">
        <v>22</v>
      </c>
      <c r="E58" s="5">
        <v>174</v>
      </c>
      <c r="F58" s="6">
        <v>33</v>
      </c>
      <c r="G58" s="4">
        <v>1</v>
      </c>
      <c r="H58" s="7">
        <v>45989</v>
      </c>
      <c r="I58" s="4" t="s">
        <v>696</v>
      </c>
    </row>
    <row r="59" spans="1:9">
      <c r="A59" s="4">
        <f t="shared" si="1"/>
        <v>57</v>
      </c>
      <c r="B59" s="4" t="s">
        <v>928</v>
      </c>
      <c r="C59" s="4" t="s">
        <v>442</v>
      </c>
      <c r="D59" s="4" t="s">
        <v>162</v>
      </c>
      <c r="E59" s="5">
        <v>126.9</v>
      </c>
      <c r="F59" s="6">
        <v>32</v>
      </c>
      <c r="G59" s="4">
        <v>1</v>
      </c>
      <c r="H59" s="7">
        <v>45303</v>
      </c>
      <c r="I59" s="4" t="s">
        <v>263</v>
      </c>
    </row>
    <row r="60" spans="1:9">
      <c r="A60" s="4">
        <f t="shared" si="1"/>
        <v>58</v>
      </c>
      <c r="B60" s="4" t="s">
        <v>756</v>
      </c>
      <c r="C60" s="4" t="s">
        <v>757</v>
      </c>
      <c r="D60" s="4" t="s">
        <v>16</v>
      </c>
      <c r="E60" s="5">
        <v>109</v>
      </c>
      <c r="F60" s="6">
        <v>14</v>
      </c>
      <c r="G60" s="4">
        <v>1</v>
      </c>
      <c r="H60" s="7">
        <v>46003</v>
      </c>
      <c r="I60" s="4" t="s">
        <v>118</v>
      </c>
    </row>
    <row r="61" spans="1:9">
      <c r="A61" s="4">
        <f t="shared" si="1"/>
        <v>59</v>
      </c>
      <c r="B61" s="4" t="s">
        <v>647</v>
      </c>
      <c r="C61" s="4" t="s">
        <v>648</v>
      </c>
      <c r="D61" s="4" t="s">
        <v>188</v>
      </c>
      <c r="E61" s="5">
        <v>104.4</v>
      </c>
      <c r="F61" s="6">
        <v>21</v>
      </c>
      <c r="G61" s="4">
        <v>1</v>
      </c>
      <c r="H61" s="7">
        <v>45765</v>
      </c>
      <c r="I61" s="4" t="s">
        <v>263</v>
      </c>
    </row>
    <row r="62" spans="1:9">
      <c r="A62" s="4">
        <f t="shared" si="1"/>
        <v>60</v>
      </c>
      <c r="B62" s="4" t="s">
        <v>929</v>
      </c>
      <c r="C62" s="4" t="s">
        <v>712</v>
      </c>
      <c r="D62" s="4" t="s">
        <v>713</v>
      </c>
      <c r="E62" s="5">
        <v>103</v>
      </c>
      <c r="F62" s="6">
        <v>17</v>
      </c>
      <c r="G62" s="4">
        <v>1</v>
      </c>
      <c r="H62" s="7">
        <v>45740</v>
      </c>
      <c r="I62" s="4" t="s">
        <v>79</v>
      </c>
    </row>
    <row r="63" spans="1:9">
      <c r="A63" s="4">
        <f t="shared" si="1"/>
        <v>61</v>
      </c>
      <c r="B63" s="4" t="s">
        <v>930</v>
      </c>
      <c r="C63" s="4" t="s">
        <v>517</v>
      </c>
      <c r="D63" s="4" t="s">
        <v>157</v>
      </c>
      <c r="E63" s="5">
        <v>100</v>
      </c>
      <c r="F63" s="6">
        <v>10</v>
      </c>
      <c r="G63" s="4">
        <v>1</v>
      </c>
      <c r="H63" s="7">
        <v>45975</v>
      </c>
      <c r="I63" s="4" t="s">
        <v>33</v>
      </c>
    </row>
    <row r="64" spans="1:9">
      <c r="A64" s="4">
        <f t="shared" si="1"/>
        <v>62</v>
      </c>
      <c r="B64" s="4" t="s">
        <v>779</v>
      </c>
      <c r="C64" s="4" t="s">
        <v>780</v>
      </c>
      <c r="D64" s="4" t="s">
        <v>781</v>
      </c>
      <c r="E64" s="5">
        <v>95</v>
      </c>
      <c r="F64" s="6">
        <v>17</v>
      </c>
      <c r="G64" s="4" t="s">
        <v>931</v>
      </c>
      <c r="H64" s="7">
        <v>45989</v>
      </c>
      <c r="I64" s="4" t="s">
        <v>209</v>
      </c>
    </row>
    <row r="65" spans="1:9">
      <c r="A65" s="4">
        <f t="shared" si="1"/>
        <v>63</v>
      </c>
      <c r="B65" s="4" t="s">
        <v>729</v>
      </c>
      <c r="C65" s="4" t="s">
        <v>730</v>
      </c>
      <c r="D65" s="4" t="s">
        <v>162</v>
      </c>
      <c r="E65" s="5">
        <v>94.8</v>
      </c>
      <c r="F65" s="6">
        <v>20</v>
      </c>
      <c r="G65" s="4">
        <v>1</v>
      </c>
      <c r="H65" s="7">
        <v>45562</v>
      </c>
      <c r="I65" s="4" t="s">
        <v>33</v>
      </c>
    </row>
    <row r="66" spans="1:9">
      <c r="A66" s="4">
        <f t="shared" si="1"/>
        <v>64</v>
      </c>
      <c r="B66" s="4" t="s">
        <v>786</v>
      </c>
      <c r="C66" s="4" t="s">
        <v>787</v>
      </c>
      <c r="D66" s="4" t="s">
        <v>16</v>
      </c>
      <c r="E66" s="5">
        <v>88.05</v>
      </c>
      <c r="F66" s="6">
        <v>10</v>
      </c>
      <c r="G66" s="4">
        <v>1</v>
      </c>
      <c r="H66" s="7">
        <v>45940</v>
      </c>
      <c r="I66" s="4" t="s">
        <v>61</v>
      </c>
    </row>
    <row r="67" spans="1:9">
      <c r="A67" s="4">
        <f t="shared" ref="A67:A82" si="2">IF(B67&lt;&gt;"",ROW()-2,"")</f>
        <v>65</v>
      </c>
      <c r="B67" s="4" t="s">
        <v>474</v>
      </c>
      <c r="C67" s="4" t="s">
        <v>475</v>
      </c>
      <c r="D67" s="4" t="s">
        <v>476</v>
      </c>
      <c r="E67" s="5">
        <v>88</v>
      </c>
      <c r="F67" s="6">
        <v>328</v>
      </c>
      <c r="G67" s="15" t="s">
        <v>67</v>
      </c>
      <c r="H67" s="7">
        <v>45955</v>
      </c>
      <c r="I67" s="4" t="s">
        <v>352</v>
      </c>
    </row>
    <row r="68" spans="1:9">
      <c r="A68" s="4">
        <f t="shared" si="2"/>
        <v>66</v>
      </c>
      <c r="B68" s="4" t="s">
        <v>932</v>
      </c>
      <c r="C68" s="4" t="s">
        <v>622</v>
      </c>
      <c r="D68" s="4" t="s">
        <v>16</v>
      </c>
      <c r="E68" s="5">
        <v>85.35</v>
      </c>
      <c r="F68" s="6">
        <v>22</v>
      </c>
      <c r="G68" s="4">
        <v>1</v>
      </c>
      <c r="H68" s="7">
        <v>45583</v>
      </c>
      <c r="I68" s="4" t="s">
        <v>623</v>
      </c>
    </row>
    <row r="69" spans="1:9">
      <c r="A69" s="4">
        <f t="shared" si="2"/>
        <v>67</v>
      </c>
      <c r="B69" s="4" t="s">
        <v>812</v>
      </c>
      <c r="C69" s="4" t="s">
        <v>813</v>
      </c>
      <c r="D69" s="4" t="s">
        <v>16</v>
      </c>
      <c r="E69" s="5">
        <v>70.8</v>
      </c>
      <c r="F69" s="6">
        <v>10</v>
      </c>
      <c r="G69" s="4">
        <v>1</v>
      </c>
      <c r="H69" s="7">
        <v>45968</v>
      </c>
      <c r="I69" s="4" t="s">
        <v>61</v>
      </c>
    </row>
    <row r="70" spans="1:9">
      <c r="A70" s="4">
        <f t="shared" si="2"/>
        <v>68</v>
      </c>
      <c r="B70" s="4" t="s">
        <v>572</v>
      </c>
      <c r="C70" s="4" t="s">
        <v>573</v>
      </c>
      <c r="D70" s="4" t="s">
        <v>16</v>
      </c>
      <c r="E70" s="5">
        <v>68.849999999999994</v>
      </c>
      <c r="F70" s="6">
        <v>8</v>
      </c>
      <c r="G70" s="4">
        <v>1</v>
      </c>
      <c r="H70" s="7">
        <v>45891</v>
      </c>
      <c r="I70" s="4" t="s">
        <v>17</v>
      </c>
    </row>
    <row r="71" spans="1:9">
      <c r="A71" s="4">
        <f t="shared" si="2"/>
        <v>69</v>
      </c>
      <c r="B71" s="4" t="s">
        <v>542</v>
      </c>
      <c r="C71" s="4" t="s">
        <v>543</v>
      </c>
      <c r="D71" s="4" t="s">
        <v>188</v>
      </c>
      <c r="E71" s="5">
        <v>65</v>
      </c>
      <c r="F71" s="6">
        <v>303</v>
      </c>
      <c r="G71" s="15" t="s">
        <v>67</v>
      </c>
      <c r="H71" s="7">
        <v>45371</v>
      </c>
      <c r="I71" s="4" t="s">
        <v>352</v>
      </c>
    </row>
    <row r="72" spans="1:9">
      <c r="A72" s="4">
        <f t="shared" si="2"/>
        <v>70</v>
      </c>
      <c r="B72" s="4" t="s">
        <v>804</v>
      </c>
      <c r="C72" s="4" t="s">
        <v>805</v>
      </c>
      <c r="D72" s="4" t="s">
        <v>157</v>
      </c>
      <c r="E72" s="5">
        <v>52.8</v>
      </c>
      <c r="F72" s="6">
        <v>10</v>
      </c>
      <c r="G72" s="4">
        <v>1</v>
      </c>
      <c r="H72" s="7">
        <v>45667</v>
      </c>
      <c r="I72" s="4" t="s">
        <v>33</v>
      </c>
    </row>
    <row r="73" spans="1:9">
      <c r="A73" s="4">
        <f t="shared" si="2"/>
        <v>71</v>
      </c>
      <c r="B73" s="4" t="s">
        <v>350</v>
      </c>
      <c r="C73" s="4" t="s">
        <v>351</v>
      </c>
      <c r="D73" s="4" t="s">
        <v>111</v>
      </c>
      <c r="E73" s="5">
        <v>52</v>
      </c>
      <c r="F73" s="6">
        <v>319</v>
      </c>
      <c r="G73" s="15" t="s">
        <v>67</v>
      </c>
      <c r="H73" s="7">
        <v>45592</v>
      </c>
      <c r="I73" s="4" t="s">
        <v>352</v>
      </c>
    </row>
    <row r="74" spans="1:9">
      <c r="A74" s="4">
        <f t="shared" si="2"/>
        <v>72</v>
      </c>
      <c r="B74" s="4" t="s">
        <v>834</v>
      </c>
      <c r="C74" s="4" t="s">
        <v>835</v>
      </c>
      <c r="D74" s="4" t="s">
        <v>836</v>
      </c>
      <c r="E74" s="5">
        <v>51.6</v>
      </c>
      <c r="F74" s="6">
        <v>11</v>
      </c>
      <c r="G74" s="4">
        <v>1</v>
      </c>
      <c r="H74" s="7">
        <v>45513</v>
      </c>
      <c r="I74" s="4" t="s">
        <v>33</v>
      </c>
    </row>
    <row r="75" spans="1:9">
      <c r="A75" s="4">
        <f t="shared" si="2"/>
        <v>73</v>
      </c>
      <c r="B75" s="4" t="s">
        <v>388</v>
      </c>
      <c r="C75" s="4" t="s">
        <v>389</v>
      </c>
      <c r="D75" s="4" t="s">
        <v>390</v>
      </c>
      <c r="E75" s="5">
        <v>50</v>
      </c>
      <c r="F75" s="6">
        <v>200</v>
      </c>
      <c r="G75" s="15" t="s">
        <v>67</v>
      </c>
      <c r="H75" s="7">
        <v>44807</v>
      </c>
      <c r="I75" s="4" t="s">
        <v>352</v>
      </c>
    </row>
    <row r="76" spans="1:9">
      <c r="A76" s="4">
        <f t="shared" si="2"/>
        <v>74</v>
      </c>
      <c r="B76" s="4" t="s">
        <v>857</v>
      </c>
      <c r="C76" s="4" t="s">
        <v>858</v>
      </c>
      <c r="D76" s="4" t="s">
        <v>398</v>
      </c>
      <c r="E76" s="5">
        <v>40.799999999999997</v>
      </c>
      <c r="F76" s="6">
        <v>8</v>
      </c>
      <c r="G76" s="4">
        <v>1</v>
      </c>
      <c r="H76" s="7">
        <v>45611</v>
      </c>
      <c r="I76" s="4" t="s">
        <v>33</v>
      </c>
    </row>
    <row r="77" spans="1:9">
      <c r="A77" s="4">
        <f t="shared" si="2"/>
        <v>75</v>
      </c>
      <c r="B77" s="4" t="s">
        <v>859</v>
      </c>
      <c r="C77" s="4" t="s">
        <v>860</v>
      </c>
      <c r="D77" s="4" t="s">
        <v>16</v>
      </c>
      <c r="E77" s="5">
        <v>40.799999999999997</v>
      </c>
      <c r="F77" s="6">
        <v>8</v>
      </c>
      <c r="G77" s="4">
        <v>1</v>
      </c>
      <c r="H77" s="7">
        <v>45163</v>
      </c>
      <c r="I77" s="4" t="s">
        <v>33</v>
      </c>
    </row>
    <row r="78" spans="1:9">
      <c r="A78" s="4">
        <f t="shared" si="2"/>
        <v>76</v>
      </c>
      <c r="B78" s="4" t="s">
        <v>801</v>
      </c>
      <c r="C78" s="4" t="s">
        <v>802</v>
      </c>
      <c r="D78" s="4" t="s">
        <v>803</v>
      </c>
      <c r="E78" s="5">
        <v>35.4</v>
      </c>
      <c r="F78" s="6">
        <v>8</v>
      </c>
      <c r="G78" s="4">
        <v>1</v>
      </c>
      <c r="H78" s="7">
        <v>45695</v>
      </c>
      <c r="I78" s="4" t="s">
        <v>33</v>
      </c>
    </row>
    <row r="79" spans="1:9">
      <c r="A79" s="4">
        <f t="shared" si="2"/>
        <v>77</v>
      </c>
      <c r="B79" s="4" t="s">
        <v>480</v>
      </c>
      <c r="C79" s="4" t="s">
        <v>481</v>
      </c>
      <c r="D79" s="4" t="s">
        <v>482</v>
      </c>
      <c r="E79" s="5">
        <v>29</v>
      </c>
      <c r="F79" s="6">
        <v>116</v>
      </c>
      <c r="G79" s="15" t="s">
        <v>67</v>
      </c>
      <c r="H79" s="7">
        <v>45931</v>
      </c>
      <c r="I79" s="4" t="s">
        <v>352</v>
      </c>
    </row>
    <row r="80" spans="1:9">
      <c r="A80" s="4">
        <f t="shared" si="2"/>
        <v>78</v>
      </c>
      <c r="B80" s="4" t="s">
        <v>864</v>
      </c>
      <c r="C80" s="4" t="s">
        <v>865</v>
      </c>
      <c r="D80" s="4" t="s">
        <v>157</v>
      </c>
      <c r="E80" s="5">
        <v>26.4</v>
      </c>
      <c r="F80" s="6">
        <v>5</v>
      </c>
      <c r="G80" s="4">
        <v>1</v>
      </c>
      <c r="H80" s="7">
        <v>45912</v>
      </c>
      <c r="I80" s="4" t="s">
        <v>33</v>
      </c>
    </row>
    <row r="81" spans="1:9">
      <c r="A81" s="4">
        <f t="shared" si="2"/>
        <v>79</v>
      </c>
      <c r="B81" s="4" t="s">
        <v>847</v>
      </c>
      <c r="C81" s="4" t="s">
        <v>847</v>
      </c>
      <c r="D81" s="4" t="s">
        <v>22</v>
      </c>
      <c r="E81" s="5">
        <v>23</v>
      </c>
      <c r="F81" s="6">
        <v>6</v>
      </c>
      <c r="G81" s="4">
        <v>4</v>
      </c>
      <c r="H81" s="7">
        <v>46003</v>
      </c>
      <c r="I81" s="4" t="s">
        <v>33</v>
      </c>
    </row>
    <row r="82" spans="1:9">
      <c r="A82" s="4">
        <f t="shared" si="2"/>
        <v>80</v>
      </c>
      <c r="B82" s="4" t="s">
        <v>896</v>
      </c>
      <c r="C82" s="4" t="s">
        <v>897</v>
      </c>
      <c r="D82" s="4" t="s">
        <v>111</v>
      </c>
      <c r="E82" s="5">
        <v>10</v>
      </c>
      <c r="F82" s="6">
        <v>2</v>
      </c>
      <c r="G82" s="15" t="s">
        <v>67</v>
      </c>
      <c r="H82" s="7">
        <v>46003</v>
      </c>
      <c r="I82" s="4" t="s">
        <v>209</v>
      </c>
    </row>
    <row r="83" spans="1:9">
      <c r="B83">
        <f>SUBTOTAL(103,Table2[Filmo pavadinimas])</f>
        <v>80</v>
      </c>
      <c r="E83" s="1">
        <f>SUBTOTAL(109,Table2[[Pajamos ]])</f>
        <v>3225161.3561999975</v>
      </c>
      <c r="F83" s="2">
        <f>SUBTOTAL(109,Table2[Žiūrovų skaičius])</f>
        <v>432798</v>
      </c>
      <c r="H83"/>
      <c r="I83">
        <f>SUBTOTAL(103,Table2[Platintojas])</f>
        <v>80</v>
      </c>
    </row>
  </sheetData>
  <mergeCells count="1">
    <mergeCell ref="B1:I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0E62-220D-4941-9F02-19D83991E472}">
  <dimension ref="A1:I81"/>
  <sheetViews>
    <sheetView topLeftCell="A54" workbookViewId="0">
      <selection activeCell="D78" sqref="D3:D80"/>
    </sheetView>
  </sheetViews>
  <sheetFormatPr defaultColWidth="0" defaultRowHeight="14.45"/>
  <cols>
    <col min="1" max="1" width="5.140625" customWidth="1"/>
    <col min="2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933</v>
      </c>
      <c r="C1" s="51"/>
      <c r="D1" s="51"/>
      <c r="E1" s="51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>
      <c r="A3" s="4">
        <f t="shared" ref="A3:A34" si="0">IF(B3&lt;&gt;"",ROW()-2,"")</f>
        <v>1</v>
      </c>
      <c r="B3" s="4" t="s">
        <v>21</v>
      </c>
      <c r="C3" s="4" t="s">
        <v>21</v>
      </c>
      <c r="D3" s="4" t="s">
        <v>22</v>
      </c>
      <c r="E3" s="5">
        <v>704036.63</v>
      </c>
      <c r="F3" s="6">
        <v>87121</v>
      </c>
      <c r="G3" s="4">
        <v>17</v>
      </c>
      <c r="H3" s="7">
        <v>46066</v>
      </c>
      <c r="I3" s="4" t="s">
        <v>23</v>
      </c>
    </row>
    <row r="4" spans="1:9">
      <c r="A4" s="4">
        <f t="shared" si="0"/>
        <v>2</v>
      </c>
      <c r="B4" s="4" t="s">
        <v>934</v>
      </c>
      <c r="C4" s="4" t="s">
        <v>44</v>
      </c>
      <c r="D4" s="4" t="s">
        <v>36</v>
      </c>
      <c r="E4" s="5">
        <v>418960.45</v>
      </c>
      <c r="F4" s="6">
        <v>47976</v>
      </c>
      <c r="G4" s="4">
        <v>20</v>
      </c>
      <c r="H4" s="7">
        <v>46066</v>
      </c>
      <c r="I4" s="4" t="s">
        <v>45</v>
      </c>
    </row>
    <row r="5" spans="1:9">
      <c r="A5" s="4">
        <f t="shared" si="0"/>
        <v>3</v>
      </c>
      <c r="B5" s="4" t="s">
        <v>919</v>
      </c>
      <c r="C5" s="4" t="s">
        <v>32</v>
      </c>
      <c r="D5" s="4" t="s">
        <v>16</v>
      </c>
      <c r="E5" s="5">
        <v>334159.43</v>
      </c>
      <c r="F5" s="6">
        <v>40566</v>
      </c>
      <c r="G5" s="4">
        <v>19</v>
      </c>
      <c r="H5" s="7">
        <v>46045</v>
      </c>
      <c r="I5" s="4" t="s">
        <v>33</v>
      </c>
    </row>
    <row r="6" spans="1:9">
      <c r="A6" s="4">
        <f t="shared" si="0"/>
        <v>4</v>
      </c>
      <c r="B6" s="4" t="s">
        <v>55</v>
      </c>
      <c r="C6" s="4" t="s">
        <v>55</v>
      </c>
      <c r="D6" s="4" t="s">
        <v>22</v>
      </c>
      <c r="E6" s="5">
        <v>189865.21</v>
      </c>
      <c r="F6" s="6">
        <v>25309</v>
      </c>
      <c r="G6" s="4">
        <v>19</v>
      </c>
      <c r="H6" s="7">
        <v>46073</v>
      </c>
      <c r="I6" s="4" t="s">
        <v>56</v>
      </c>
    </row>
    <row r="7" spans="1:9">
      <c r="A7" s="4">
        <f t="shared" si="0"/>
        <v>5</v>
      </c>
      <c r="B7" s="4" t="s">
        <v>71</v>
      </c>
      <c r="C7" s="4" t="s">
        <v>71</v>
      </c>
      <c r="D7" s="4" t="s">
        <v>72</v>
      </c>
      <c r="E7" s="5">
        <v>164462.5295</v>
      </c>
      <c r="F7" s="6">
        <v>21200</v>
      </c>
      <c r="G7" s="4">
        <v>23</v>
      </c>
      <c r="H7" s="7">
        <v>46052</v>
      </c>
      <c r="I7" s="4" t="s">
        <v>73</v>
      </c>
    </row>
    <row r="8" spans="1:9">
      <c r="A8" s="4">
        <f t="shared" si="0"/>
        <v>6</v>
      </c>
      <c r="B8" s="4" t="s">
        <v>57</v>
      </c>
      <c r="C8" s="4" t="s">
        <v>58</v>
      </c>
      <c r="D8" s="4" t="s">
        <v>59</v>
      </c>
      <c r="E8" s="5">
        <v>160211.39000000001</v>
      </c>
      <c r="F8" s="6">
        <v>26389</v>
      </c>
      <c r="G8" s="4">
        <v>20</v>
      </c>
      <c r="H8" s="7">
        <v>46073</v>
      </c>
      <c r="I8" s="4" t="s">
        <v>17</v>
      </c>
    </row>
    <row r="9" spans="1:9">
      <c r="A9" s="4">
        <f t="shared" si="0"/>
        <v>7</v>
      </c>
      <c r="B9" s="4" t="s">
        <v>62</v>
      </c>
      <c r="C9" s="4" t="s">
        <v>62</v>
      </c>
      <c r="D9" s="4" t="s">
        <v>22</v>
      </c>
      <c r="E9" s="5">
        <v>126903.11</v>
      </c>
      <c r="F9" s="6">
        <v>22565</v>
      </c>
      <c r="G9" s="4">
        <v>21</v>
      </c>
      <c r="H9" s="7">
        <v>46038</v>
      </c>
      <c r="I9" s="4" t="s">
        <v>33</v>
      </c>
    </row>
    <row r="10" spans="1:9">
      <c r="A10" s="4">
        <f t="shared" si="0"/>
        <v>8</v>
      </c>
      <c r="B10" s="4" t="s">
        <v>918</v>
      </c>
      <c r="C10" s="4" t="s">
        <v>25</v>
      </c>
      <c r="D10" s="4" t="s">
        <v>16</v>
      </c>
      <c r="E10" s="5">
        <v>117084.32</v>
      </c>
      <c r="F10" s="6">
        <v>12900</v>
      </c>
      <c r="G10" s="4">
        <v>15</v>
      </c>
      <c r="H10" s="7">
        <v>46010</v>
      </c>
      <c r="I10" s="4" t="s">
        <v>26</v>
      </c>
    </row>
    <row r="11" spans="1:9">
      <c r="A11" s="4">
        <f t="shared" si="0"/>
        <v>9</v>
      </c>
      <c r="B11" s="4" t="s">
        <v>29</v>
      </c>
      <c r="C11" s="4" t="s">
        <v>29</v>
      </c>
      <c r="D11" s="4" t="s">
        <v>22</v>
      </c>
      <c r="E11" s="5">
        <v>112463</v>
      </c>
      <c r="F11" s="6">
        <v>14830</v>
      </c>
      <c r="G11" s="4">
        <v>22</v>
      </c>
      <c r="H11" s="7">
        <v>46031</v>
      </c>
      <c r="I11" s="4" t="s">
        <v>30</v>
      </c>
    </row>
    <row r="12" spans="1:9">
      <c r="A12" s="4">
        <f t="shared" si="0"/>
        <v>10</v>
      </c>
      <c r="B12" s="4" t="s">
        <v>53</v>
      </c>
      <c r="C12" s="4" t="s">
        <v>54</v>
      </c>
      <c r="D12" s="4" t="s">
        <v>16</v>
      </c>
      <c r="E12" s="5">
        <v>105446.16</v>
      </c>
      <c r="F12" s="6">
        <v>17117</v>
      </c>
      <c r="G12" s="4">
        <v>15</v>
      </c>
      <c r="H12" s="7">
        <v>45989</v>
      </c>
      <c r="I12" s="4" t="s">
        <v>26</v>
      </c>
    </row>
    <row r="13" spans="1:9">
      <c r="A13" s="4">
        <f t="shared" si="0"/>
        <v>11</v>
      </c>
      <c r="B13" s="4" t="s">
        <v>82</v>
      </c>
      <c r="C13" s="4" t="s">
        <v>83</v>
      </c>
      <c r="D13" s="4" t="s">
        <v>84</v>
      </c>
      <c r="E13" s="5">
        <v>74057.08</v>
      </c>
      <c r="F13" s="6">
        <v>10233</v>
      </c>
      <c r="G13" s="4">
        <v>15</v>
      </c>
      <c r="H13" s="7">
        <v>46045</v>
      </c>
      <c r="I13" s="4" t="s">
        <v>48</v>
      </c>
    </row>
    <row r="14" spans="1:9">
      <c r="A14" s="4">
        <f t="shared" si="0"/>
        <v>12</v>
      </c>
      <c r="B14" s="4" t="s">
        <v>935</v>
      </c>
      <c r="C14" s="4" t="s">
        <v>114</v>
      </c>
      <c r="D14" s="4" t="s">
        <v>115</v>
      </c>
      <c r="E14" s="5">
        <v>66920.350000000006</v>
      </c>
      <c r="F14" s="6">
        <v>11468</v>
      </c>
      <c r="G14" s="4">
        <v>19</v>
      </c>
      <c r="H14" s="7">
        <v>46066</v>
      </c>
      <c r="I14" s="4" t="s">
        <v>61</v>
      </c>
    </row>
    <row r="15" spans="1:9">
      <c r="A15" s="4">
        <f t="shared" si="0"/>
        <v>13</v>
      </c>
      <c r="B15" s="4" t="s">
        <v>920</v>
      </c>
      <c r="C15" s="4" t="s">
        <v>88</v>
      </c>
      <c r="D15" s="4" t="s">
        <v>89</v>
      </c>
      <c r="E15" s="5">
        <v>59877.4</v>
      </c>
      <c r="F15" s="6">
        <v>8245</v>
      </c>
      <c r="G15" s="4">
        <v>16</v>
      </c>
      <c r="H15" s="7">
        <v>46038</v>
      </c>
      <c r="I15" s="4" t="s">
        <v>79</v>
      </c>
    </row>
    <row r="16" spans="1:9">
      <c r="A16" s="4">
        <f t="shared" si="0"/>
        <v>14</v>
      </c>
      <c r="B16" s="4" t="s">
        <v>100</v>
      </c>
      <c r="C16" s="4" t="s">
        <v>101</v>
      </c>
      <c r="D16" s="4" t="s">
        <v>16</v>
      </c>
      <c r="E16" s="5">
        <v>41710.14</v>
      </c>
      <c r="F16" s="6">
        <v>5213</v>
      </c>
      <c r="G16" s="4">
        <v>18</v>
      </c>
      <c r="H16" s="7">
        <v>46080</v>
      </c>
      <c r="I16" s="4" t="s">
        <v>102</v>
      </c>
    </row>
    <row r="17" spans="1:9">
      <c r="A17" s="4">
        <f t="shared" si="0"/>
        <v>15</v>
      </c>
      <c r="B17" s="4" t="s">
        <v>152</v>
      </c>
      <c r="C17" s="4" t="s">
        <v>153</v>
      </c>
      <c r="D17" s="4" t="s">
        <v>154</v>
      </c>
      <c r="E17" s="5">
        <v>39477.85</v>
      </c>
      <c r="F17" s="6">
        <v>6927</v>
      </c>
      <c r="G17" s="4">
        <v>20</v>
      </c>
      <c r="H17" s="7">
        <v>46059</v>
      </c>
      <c r="I17" s="4" t="s">
        <v>33</v>
      </c>
    </row>
    <row r="18" spans="1:9">
      <c r="A18" s="4">
        <f t="shared" si="0"/>
        <v>16</v>
      </c>
      <c r="B18" s="4" t="s">
        <v>170</v>
      </c>
      <c r="C18" s="4" t="s">
        <v>170</v>
      </c>
      <c r="D18" s="4" t="s">
        <v>171</v>
      </c>
      <c r="E18" s="5">
        <v>32035.31</v>
      </c>
      <c r="F18" s="6">
        <v>5185</v>
      </c>
      <c r="G18" s="4">
        <v>15</v>
      </c>
      <c r="H18" s="7">
        <v>46059</v>
      </c>
      <c r="I18" s="4" t="s">
        <v>172</v>
      </c>
    </row>
    <row r="19" spans="1:9">
      <c r="A19" s="4">
        <f t="shared" si="0"/>
        <v>17</v>
      </c>
      <c r="B19" s="4" t="s">
        <v>936</v>
      </c>
      <c r="C19" s="4" t="s">
        <v>179</v>
      </c>
      <c r="D19" s="4" t="s">
        <v>12</v>
      </c>
      <c r="E19" s="5">
        <v>30134.62</v>
      </c>
      <c r="F19" s="6">
        <v>3794</v>
      </c>
      <c r="G19" s="4">
        <v>12</v>
      </c>
      <c r="H19" s="7">
        <v>46066</v>
      </c>
      <c r="I19" s="4" t="s">
        <v>17</v>
      </c>
    </row>
    <row r="20" spans="1:9">
      <c r="A20" s="4">
        <f t="shared" si="0"/>
        <v>18</v>
      </c>
      <c r="B20" s="4" t="s">
        <v>937</v>
      </c>
      <c r="C20" s="4" t="s">
        <v>184</v>
      </c>
      <c r="D20" s="4" t="s">
        <v>185</v>
      </c>
      <c r="E20" s="5">
        <v>28198.87</v>
      </c>
      <c r="F20" s="6">
        <v>3645</v>
      </c>
      <c r="G20" s="4">
        <v>13</v>
      </c>
      <c r="H20" s="7">
        <v>46066</v>
      </c>
      <c r="I20" s="4" t="s">
        <v>33</v>
      </c>
    </row>
    <row r="21" spans="1:9">
      <c r="A21" s="4">
        <f t="shared" si="0"/>
        <v>19</v>
      </c>
      <c r="B21" s="4" t="s">
        <v>158</v>
      </c>
      <c r="C21" s="4" t="s">
        <v>159</v>
      </c>
      <c r="D21" s="4" t="s">
        <v>16</v>
      </c>
      <c r="E21" s="5">
        <v>24672.560000000001</v>
      </c>
      <c r="F21" s="6">
        <v>3164</v>
      </c>
      <c r="G21" s="4">
        <v>12</v>
      </c>
      <c r="H21" s="7">
        <v>46052</v>
      </c>
      <c r="I21" s="4" t="s">
        <v>33</v>
      </c>
    </row>
    <row r="22" spans="1:9">
      <c r="A22" s="4">
        <f t="shared" si="0"/>
        <v>20</v>
      </c>
      <c r="B22" s="4" t="s">
        <v>85</v>
      </c>
      <c r="C22" s="4" t="s">
        <v>86</v>
      </c>
      <c r="D22" s="4" t="s">
        <v>16</v>
      </c>
      <c r="E22" s="5">
        <v>23165.9</v>
      </c>
      <c r="F22" s="6">
        <v>3785</v>
      </c>
      <c r="G22" s="4">
        <v>14</v>
      </c>
      <c r="H22" s="7">
        <v>46017</v>
      </c>
      <c r="I22" s="4" t="s">
        <v>65</v>
      </c>
    </row>
    <row r="23" spans="1:9">
      <c r="A23" s="4">
        <f t="shared" si="0"/>
        <v>21</v>
      </c>
      <c r="B23" s="4" t="s">
        <v>196</v>
      </c>
      <c r="C23" s="4" t="s">
        <v>197</v>
      </c>
      <c r="D23" s="4" t="s">
        <v>198</v>
      </c>
      <c r="E23" s="5">
        <v>16889</v>
      </c>
      <c r="F23" s="6">
        <v>3041</v>
      </c>
      <c r="G23" s="4">
        <v>19</v>
      </c>
      <c r="H23" s="7">
        <v>46052</v>
      </c>
      <c r="I23" s="4" t="s">
        <v>118</v>
      </c>
    </row>
    <row r="24" spans="1:9">
      <c r="A24" s="4">
        <f t="shared" si="0"/>
        <v>22</v>
      </c>
      <c r="B24" s="4" t="s">
        <v>216</v>
      </c>
      <c r="C24" s="4" t="s">
        <v>216</v>
      </c>
      <c r="D24" s="4" t="s">
        <v>22</v>
      </c>
      <c r="E24" s="5">
        <v>14559.65</v>
      </c>
      <c r="F24" s="6">
        <v>2524</v>
      </c>
      <c r="G24" s="4">
        <v>14</v>
      </c>
      <c r="H24" s="7">
        <v>46066</v>
      </c>
      <c r="I24" s="4" t="s">
        <v>217</v>
      </c>
    </row>
    <row r="25" spans="1:9">
      <c r="A25" s="4">
        <f t="shared" si="0"/>
        <v>23</v>
      </c>
      <c r="B25" s="4" t="s">
        <v>245</v>
      </c>
      <c r="C25" s="4" t="s">
        <v>246</v>
      </c>
      <c r="D25" s="4" t="s">
        <v>247</v>
      </c>
      <c r="E25" s="5">
        <v>13798.74</v>
      </c>
      <c r="F25" s="6">
        <v>1974</v>
      </c>
      <c r="G25" s="4">
        <v>11</v>
      </c>
      <c r="H25" s="7">
        <v>46059</v>
      </c>
      <c r="I25" s="4" t="s">
        <v>137</v>
      </c>
    </row>
    <row r="26" spans="1:9">
      <c r="A26" s="4">
        <f t="shared" si="0"/>
        <v>24</v>
      </c>
      <c r="B26" s="4" t="s">
        <v>226</v>
      </c>
      <c r="C26" s="4" t="s">
        <v>227</v>
      </c>
      <c r="D26" s="4" t="s">
        <v>228</v>
      </c>
      <c r="E26" s="5">
        <v>12641.28</v>
      </c>
      <c r="F26" s="6">
        <v>1743</v>
      </c>
      <c r="G26" s="4">
        <v>10</v>
      </c>
      <c r="H26" s="7">
        <v>46052</v>
      </c>
      <c r="I26" s="4" t="s">
        <v>61</v>
      </c>
    </row>
    <row r="27" spans="1:9">
      <c r="A27" s="4">
        <f t="shared" si="0"/>
        <v>25</v>
      </c>
      <c r="B27" s="4" t="s">
        <v>232</v>
      </c>
      <c r="C27" s="4" t="s">
        <v>233</v>
      </c>
      <c r="D27" s="4" t="s">
        <v>16</v>
      </c>
      <c r="E27" s="5">
        <v>12088.45</v>
      </c>
      <c r="F27" s="6">
        <v>1795</v>
      </c>
      <c r="G27" s="4">
        <v>13</v>
      </c>
      <c r="H27" s="7">
        <v>46052</v>
      </c>
      <c r="I27" s="4" t="s">
        <v>26</v>
      </c>
    </row>
    <row r="28" spans="1:9">
      <c r="A28" s="4">
        <f t="shared" si="0"/>
        <v>26</v>
      </c>
      <c r="B28" s="4" t="s">
        <v>938</v>
      </c>
      <c r="C28" s="4" t="s">
        <v>272</v>
      </c>
      <c r="D28" s="4" t="s">
        <v>228</v>
      </c>
      <c r="E28" s="5">
        <v>11803</v>
      </c>
      <c r="F28" s="6">
        <v>1592</v>
      </c>
      <c r="G28" s="4">
        <v>13</v>
      </c>
      <c r="H28" s="7">
        <v>46066</v>
      </c>
      <c r="I28" s="4" t="s">
        <v>118</v>
      </c>
    </row>
    <row r="29" spans="1:9">
      <c r="A29" s="4">
        <f t="shared" si="0"/>
        <v>27</v>
      </c>
      <c r="B29" s="4" t="s">
        <v>147</v>
      </c>
      <c r="C29" s="4" t="s">
        <v>148</v>
      </c>
      <c r="D29" s="4" t="s">
        <v>12</v>
      </c>
      <c r="E29" s="5">
        <v>11172.77</v>
      </c>
      <c r="F29" s="6">
        <v>1838</v>
      </c>
      <c r="G29" s="4">
        <v>8</v>
      </c>
      <c r="H29" s="7">
        <v>46038</v>
      </c>
      <c r="I29" s="4" t="s">
        <v>149</v>
      </c>
    </row>
    <row r="30" spans="1:9">
      <c r="A30" s="4">
        <f t="shared" si="0"/>
        <v>28</v>
      </c>
      <c r="B30" s="4" t="s">
        <v>939</v>
      </c>
      <c r="C30" s="4" t="s">
        <v>270</v>
      </c>
      <c r="D30" s="4" t="s">
        <v>258</v>
      </c>
      <c r="E30" s="5">
        <v>9447.48</v>
      </c>
      <c r="F30" s="6">
        <v>1375</v>
      </c>
      <c r="G30" s="4">
        <v>14</v>
      </c>
      <c r="H30" s="7">
        <v>46059</v>
      </c>
      <c r="I30" s="4" t="s">
        <v>61</v>
      </c>
    </row>
    <row r="31" spans="1:9">
      <c r="A31" s="4">
        <f t="shared" si="0"/>
        <v>29</v>
      </c>
      <c r="B31" s="4" t="s">
        <v>160</v>
      </c>
      <c r="C31" s="4" t="s">
        <v>161</v>
      </c>
      <c r="D31" s="4" t="s">
        <v>162</v>
      </c>
      <c r="E31" s="5">
        <v>8862.6</v>
      </c>
      <c r="F31" s="6">
        <v>1681</v>
      </c>
      <c r="G31" s="4">
        <v>17</v>
      </c>
      <c r="H31" s="7">
        <v>46080</v>
      </c>
      <c r="I31" s="4" t="s">
        <v>163</v>
      </c>
    </row>
    <row r="32" spans="1:9">
      <c r="A32" s="4">
        <f t="shared" si="0"/>
        <v>30</v>
      </c>
      <c r="B32" s="4" t="s">
        <v>305</v>
      </c>
      <c r="C32" s="4" t="s">
        <v>306</v>
      </c>
      <c r="D32" s="4" t="s">
        <v>307</v>
      </c>
      <c r="E32" s="5">
        <v>8368.92</v>
      </c>
      <c r="F32" s="6">
        <v>1246</v>
      </c>
      <c r="G32" s="4">
        <v>12</v>
      </c>
      <c r="H32" s="7">
        <v>46073</v>
      </c>
      <c r="I32" s="4" t="s">
        <v>61</v>
      </c>
    </row>
    <row r="33" spans="1:9">
      <c r="A33" s="4">
        <f t="shared" si="0"/>
        <v>31</v>
      </c>
      <c r="B33" s="4" t="s">
        <v>940</v>
      </c>
      <c r="C33" s="4" t="s">
        <v>215</v>
      </c>
      <c r="D33" s="4" t="s">
        <v>188</v>
      </c>
      <c r="E33" s="5">
        <v>8085.78</v>
      </c>
      <c r="F33" s="6">
        <v>1082</v>
      </c>
      <c r="G33" s="4">
        <v>14</v>
      </c>
      <c r="H33" s="7">
        <v>46080</v>
      </c>
      <c r="I33" s="4" t="s">
        <v>33</v>
      </c>
    </row>
    <row r="34" spans="1:9">
      <c r="A34" s="4">
        <f t="shared" si="0"/>
        <v>32</v>
      </c>
      <c r="B34" s="4" t="s">
        <v>310</v>
      </c>
      <c r="C34" s="4" t="s">
        <v>311</v>
      </c>
      <c r="D34" s="4" t="s">
        <v>312</v>
      </c>
      <c r="E34" s="5">
        <v>7293.72</v>
      </c>
      <c r="F34" s="6">
        <v>1014</v>
      </c>
      <c r="G34" s="4">
        <v>6</v>
      </c>
      <c r="H34" s="7">
        <v>46073</v>
      </c>
      <c r="I34" s="4" t="s">
        <v>209</v>
      </c>
    </row>
    <row r="35" spans="1:9">
      <c r="A35" s="4">
        <f t="shared" ref="A35:A66" si="1">IF(B35&lt;&gt;"",ROW()-2,"")</f>
        <v>33</v>
      </c>
      <c r="B35" s="4" t="s">
        <v>329</v>
      </c>
      <c r="C35" s="4" t="s">
        <v>330</v>
      </c>
      <c r="D35" s="4" t="s">
        <v>157</v>
      </c>
      <c r="E35" s="5">
        <v>5351.4</v>
      </c>
      <c r="F35" s="6">
        <v>1002</v>
      </c>
      <c r="G35" s="4">
        <v>11</v>
      </c>
      <c r="H35" s="7">
        <v>46073</v>
      </c>
      <c r="I35" s="4" t="s">
        <v>137</v>
      </c>
    </row>
    <row r="36" spans="1:9">
      <c r="A36" s="4">
        <f t="shared" si="1"/>
        <v>34</v>
      </c>
      <c r="B36" s="4" t="s">
        <v>338</v>
      </c>
      <c r="C36" s="4" t="s">
        <v>339</v>
      </c>
      <c r="D36" s="4" t="s">
        <v>16</v>
      </c>
      <c r="E36" s="5">
        <v>5202.3100000000004</v>
      </c>
      <c r="F36" s="6">
        <v>770</v>
      </c>
      <c r="G36" s="4">
        <v>12</v>
      </c>
      <c r="H36" s="7">
        <v>46073</v>
      </c>
      <c r="I36" s="4" t="s">
        <v>26</v>
      </c>
    </row>
    <row r="37" spans="1:9">
      <c r="A37" s="4">
        <f t="shared" si="1"/>
        <v>35</v>
      </c>
      <c r="B37" s="4" t="s">
        <v>112</v>
      </c>
      <c r="C37" s="4" t="s">
        <v>112</v>
      </c>
      <c r="D37" s="4" t="s">
        <v>22</v>
      </c>
      <c r="E37" s="5">
        <v>3836.54</v>
      </c>
      <c r="F37" s="6">
        <v>612</v>
      </c>
      <c r="G37" s="4">
        <v>7</v>
      </c>
      <c r="H37" s="7">
        <v>46010</v>
      </c>
      <c r="I37" s="4" t="s">
        <v>73</v>
      </c>
    </row>
    <row r="38" spans="1:9">
      <c r="A38" s="4">
        <f t="shared" si="1"/>
        <v>36</v>
      </c>
      <c r="B38" s="4" t="s">
        <v>135</v>
      </c>
      <c r="C38" s="4" t="s">
        <v>136</v>
      </c>
      <c r="D38" s="4" t="s">
        <v>16</v>
      </c>
      <c r="E38" s="5">
        <v>3561.25</v>
      </c>
      <c r="F38" s="6">
        <v>605</v>
      </c>
      <c r="G38" s="4">
        <v>3</v>
      </c>
      <c r="H38" s="7">
        <v>46024</v>
      </c>
      <c r="I38" s="4" t="s">
        <v>137</v>
      </c>
    </row>
    <row r="39" spans="1:9">
      <c r="A39" s="4">
        <f t="shared" si="1"/>
        <v>37</v>
      </c>
      <c r="B39" s="4" t="s">
        <v>155</v>
      </c>
      <c r="C39" s="4" t="s">
        <v>156</v>
      </c>
      <c r="D39" s="4" t="s">
        <v>157</v>
      </c>
      <c r="E39" s="5">
        <v>3312.7</v>
      </c>
      <c r="F39" s="6">
        <v>642</v>
      </c>
      <c r="G39" s="4">
        <v>9</v>
      </c>
      <c r="H39" s="7">
        <v>46031</v>
      </c>
      <c r="I39" s="4" t="s">
        <v>33</v>
      </c>
    </row>
    <row r="40" spans="1:9">
      <c r="A40" s="4">
        <f t="shared" si="1"/>
        <v>38</v>
      </c>
      <c r="B40" s="4" t="s">
        <v>105</v>
      </c>
      <c r="C40" s="4" t="s">
        <v>106</v>
      </c>
      <c r="D40" s="4" t="s">
        <v>36</v>
      </c>
      <c r="E40" s="5">
        <v>3122.95</v>
      </c>
      <c r="F40" s="6">
        <v>437</v>
      </c>
      <c r="G40" s="4">
        <v>5</v>
      </c>
      <c r="H40" s="7">
        <v>46031</v>
      </c>
      <c r="I40" s="4" t="s">
        <v>33</v>
      </c>
    </row>
    <row r="41" spans="1:9">
      <c r="A41" s="4">
        <f t="shared" si="1"/>
        <v>39</v>
      </c>
      <c r="B41" s="4" t="s">
        <v>418</v>
      </c>
      <c r="C41" s="4" t="s">
        <v>418</v>
      </c>
      <c r="D41" s="4" t="s">
        <v>22</v>
      </c>
      <c r="E41" s="5">
        <v>2050.4</v>
      </c>
      <c r="F41" s="6">
        <v>314</v>
      </c>
      <c r="G41" s="4">
        <v>1</v>
      </c>
      <c r="H41" s="7">
        <v>46077</v>
      </c>
      <c r="I41" s="4" t="s">
        <v>419</v>
      </c>
    </row>
    <row r="42" spans="1:9">
      <c r="A42" s="4">
        <f t="shared" si="1"/>
        <v>40</v>
      </c>
      <c r="B42" s="4" t="s">
        <v>469</v>
      </c>
      <c r="C42" s="4" t="s">
        <v>470</v>
      </c>
      <c r="D42" s="4" t="s">
        <v>121</v>
      </c>
      <c r="E42" s="5">
        <v>1791.26</v>
      </c>
      <c r="F42" s="6">
        <v>286</v>
      </c>
      <c r="G42" s="4">
        <v>5</v>
      </c>
      <c r="H42" s="7">
        <v>46066</v>
      </c>
      <c r="I42" s="4" t="s">
        <v>304</v>
      </c>
    </row>
    <row r="43" spans="1:9">
      <c r="A43" s="4">
        <f t="shared" si="1"/>
        <v>41</v>
      </c>
      <c r="B43" s="4" t="s">
        <v>290</v>
      </c>
      <c r="C43" s="4" t="s">
        <v>291</v>
      </c>
      <c r="D43" s="4" t="s">
        <v>292</v>
      </c>
      <c r="E43" s="5">
        <v>1415.1</v>
      </c>
      <c r="F43" s="6">
        <v>225</v>
      </c>
      <c r="G43" s="4">
        <v>4</v>
      </c>
      <c r="H43" s="7">
        <v>46031</v>
      </c>
      <c r="I43" s="4" t="s">
        <v>293</v>
      </c>
    </row>
    <row r="44" spans="1:9">
      <c r="A44" s="4">
        <f t="shared" si="1"/>
        <v>42</v>
      </c>
      <c r="B44" s="4" t="s">
        <v>124</v>
      </c>
      <c r="C44" s="4" t="s">
        <v>125</v>
      </c>
      <c r="D44" s="4" t="s">
        <v>36</v>
      </c>
      <c r="E44" s="5">
        <v>1397.7</v>
      </c>
      <c r="F44" s="6">
        <v>220</v>
      </c>
      <c r="G44" s="4">
        <v>6</v>
      </c>
      <c r="H44" s="7">
        <v>46038</v>
      </c>
      <c r="I44" s="4" t="s">
        <v>17</v>
      </c>
    </row>
    <row r="45" spans="1:9">
      <c r="A45" s="4">
        <f t="shared" si="1"/>
        <v>43</v>
      </c>
      <c r="B45" s="4" t="s">
        <v>406</v>
      </c>
      <c r="C45" s="4" t="s">
        <v>407</v>
      </c>
      <c r="D45" s="4" t="s">
        <v>94</v>
      </c>
      <c r="E45" s="5">
        <v>1021.54</v>
      </c>
      <c r="F45" s="6">
        <v>165</v>
      </c>
      <c r="G45" s="4">
        <v>8</v>
      </c>
      <c r="H45" s="7">
        <v>46080</v>
      </c>
      <c r="I45" s="4" t="s">
        <v>149</v>
      </c>
    </row>
    <row r="46" spans="1:9">
      <c r="A46" s="4">
        <f t="shared" si="1"/>
        <v>44</v>
      </c>
      <c r="B46" s="4" t="s">
        <v>941</v>
      </c>
      <c r="C46" s="4" t="s">
        <v>318</v>
      </c>
      <c r="D46" s="4" t="s">
        <v>16</v>
      </c>
      <c r="E46" s="5">
        <v>960.2</v>
      </c>
      <c r="F46" s="6">
        <v>158</v>
      </c>
      <c r="G46" s="4">
        <v>3</v>
      </c>
      <c r="H46" s="7">
        <v>45765</v>
      </c>
      <c r="I46" s="4" t="s">
        <v>45</v>
      </c>
    </row>
    <row r="47" spans="1:9">
      <c r="A47" s="4">
        <f t="shared" si="1"/>
        <v>45</v>
      </c>
      <c r="B47" s="4" t="s">
        <v>443</v>
      </c>
      <c r="C47" s="4" t="s">
        <v>444</v>
      </c>
      <c r="D47" s="4" t="s">
        <v>445</v>
      </c>
      <c r="E47" s="5">
        <v>746</v>
      </c>
      <c r="F47" s="6">
        <v>120</v>
      </c>
      <c r="G47" s="4">
        <v>3</v>
      </c>
      <c r="H47" s="7">
        <v>46045</v>
      </c>
      <c r="I47" s="4" t="s">
        <v>446</v>
      </c>
    </row>
    <row r="48" spans="1:9">
      <c r="A48" s="4">
        <f t="shared" si="1"/>
        <v>46</v>
      </c>
      <c r="B48" s="4" t="s">
        <v>422</v>
      </c>
      <c r="C48" s="4" t="s">
        <v>422</v>
      </c>
      <c r="D48" s="4" t="s">
        <v>22</v>
      </c>
      <c r="E48" s="5">
        <v>632</v>
      </c>
      <c r="F48" s="6">
        <v>158</v>
      </c>
      <c r="G48" s="4">
        <v>1</v>
      </c>
      <c r="H48" s="7">
        <v>44974</v>
      </c>
      <c r="I48" s="4" t="s">
        <v>33</v>
      </c>
    </row>
    <row r="49" spans="1:9">
      <c r="A49" s="4">
        <f t="shared" si="1"/>
        <v>47</v>
      </c>
      <c r="B49" s="4" t="s">
        <v>553</v>
      </c>
      <c r="C49" s="4" t="s">
        <v>554</v>
      </c>
      <c r="D49" s="4" t="s">
        <v>188</v>
      </c>
      <c r="E49" s="5">
        <v>622</v>
      </c>
      <c r="F49" s="6">
        <v>125</v>
      </c>
      <c r="G49" s="4">
        <v>7</v>
      </c>
      <c r="H49" s="7">
        <v>46052</v>
      </c>
      <c r="I49" s="4" t="s">
        <v>118</v>
      </c>
    </row>
    <row r="50" spans="1:9">
      <c r="A50" s="4">
        <f t="shared" si="1"/>
        <v>48</v>
      </c>
      <c r="B50" s="4" t="s">
        <v>474</v>
      </c>
      <c r="C50" s="4" t="s">
        <v>475</v>
      </c>
      <c r="D50" s="4" t="s">
        <v>476</v>
      </c>
      <c r="E50" s="5">
        <v>603</v>
      </c>
      <c r="F50" s="6">
        <v>134</v>
      </c>
      <c r="G50" s="16" t="s">
        <v>67</v>
      </c>
      <c r="H50" s="7">
        <v>45955</v>
      </c>
      <c r="I50" s="4" t="s">
        <v>352</v>
      </c>
    </row>
    <row r="51" spans="1:9">
      <c r="A51" s="4">
        <f t="shared" si="1"/>
        <v>49</v>
      </c>
      <c r="B51" s="4" t="s">
        <v>175</v>
      </c>
      <c r="C51" s="4" t="s">
        <v>176</v>
      </c>
      <c r="D51" s="4" t="s">
        <v>177</v>
      </c>
      <c r="E51" s="5">
        <v>575</v>
      </c>
      <c r="F51" s="6">
        <v>115</v>
      </c>
      <c r="G51" s="4">
        <v>3</v>
      </c>
      <c r="H51" s="7">
        <v>46024</v>
      </c>
      <c r="I51" s="4" t="s">
        <v>61</v>
      </c>
    </row>
    <row r="52" spans="1:9">
      <c r="A52" s="4">
        <f t="shared" si="1"/>
        <v>50</v>
      </c>
      <c r="B52" s="4" t="s">
        <v>507</v>
      </c>
      <c r="C52" s="4" t="s">
        <v>508</v>
      </c>
      <c r="D52" s="4" t="s">
        <v>509</v>
      </c>
      <c r="E52" s="5">
        <v>517.15</v>
      </c>
      <c r="F52" s="6">
        <v>76</v>
      </c>
      <c r="G52" s="4">
        <v>7</v>
      </c>
      <c r="H52" s="7">
        <v>46080</v>
      </c>
      <c r="I52" s="4" t="s">
        <v>61</v>
      </c>
    </row>
    <row r="53" spans="1:9">
      <c r="A53" s="4">
        <f t="shared" si="1"/>
        <v>51</v>
      </c>
      <c r="B53" s="4" t="s">
        <v>236</v>
      </c>
      <c r="C53" s="4" t="s">
        <v>237</v>
      </c>
      <c r="D53" s="4" t="s">
        <v>16</v>
      </c>
      <c r="E53" s="5">
        <v>412.31</v>
      </c>
      <c r="F53" s="6">
        <v>69</v>
      </c>
      <c r="G53" s="4">
        <v>2</v>
      </c>
      <c r="H53" s="7">
        <v>46045</v>
      </c>
      <c r="I53" s="4" t="s">
        <v>17</v>
      </c>
    </row>
    <row r="54" spans="1:9">
      <c r="A54" s="4">
        <f t="shared" si="1"/>
        <v>52</v>
      </c>
      <c r="B54" s="4" t="s">
        <v>942</v>
      </c>
      <c r="C54" s="4" t="s">
        <v>569</v>
      </c>
      <c r="D54" s="4" t="s">
        <v>188</v>
      </c>
      <c r="E54" s="5">
        <v>350</v>
      </c>
      <c r="F54" s="6">
        <v>62</v>
      </c>
      <c r="G54" s="4">
        <v>1</v>
      </c>
      <c r="H54" s="7">
        <v>45709</v>
      </c>
      <c r="I54" s="4" t="s">
        <v>61</v>
      </c>
    </row>
    <row r="55" spans="1:9">
      <c r="A55" s="4">
        <f t="shared" si="1"/>
        <v>53</v>
      </c>
      <c r="B55" s="4" t="s">
        <v>630</v>
      </c>
      <c r="C55" s="4" t="s">
        <v>631</v>
      </c>
      <c r="D55" s="4" t="s">
        <v>188</v>
      </c>
      <c r="E55" s="5">
        <v>315</v>
      </c>
      <c r="F55" s="6">
        <v>45</v>
      </c>
      <c r="G55" s="4">
        <v>1</v>
      </c>
      <c r="H55" s="7">
        <v>45618</v>
      </c>
      <c r="I55" s="4" t="s">
        <v>137</v>
      </c>
    </row>
    <row r="56" spans="1:9">
      <c r="A56" s="4">
        <f t="shared" si="1"/>
        <v>54</v>
      </c>
      <c r="B56" s="4" t="s">
        <v>400</v>
      </c>
      <c r="C56" s="4" t="s">
        <v>401</v>
      </c>
      <c r="D56" s="4" t="s">
        <v>89</v>
      </c>
      <c r="E56" s="5">
        <v>276.18</v>
      </c>
      <c r="F56" s="6">
        <v>74</v>
      </c>
      <c r="G56" s="4">
        <v>1</v>
      </c>
      <c r="H56" s="7">
        <v>44855</v>
      </c>
      <c r="I56" s="4" t="s">
        <v>33</v>
      </c>
    </row>
    <row r="57" spans="1:9">
      <c r="A57" s="4">
        <f t="shared" si="1"/>
        <v>55</v>
      </c>
      <c r="B57" s="4" t="s">
        <v>927</v>
      </c>
      <c r="C57" s="4" t="s">
        <v>455</v>
      </c>
      <c r="D57" s="4" t="s">
        <v>456</v>
      </c>
      <c r="E57" s="5">
        <v>251</v>
      </c>
      <c r="F57" s="6">
        <v>50</v>
      </c>
      <c r="G57" s="4">
        <v>1</v>
      </c>
      <c r="H57" s="7">
        <v>45954</v>
      </c>
      <c r="I57" s="4" t="s">
        <v>118</v>
      </c>
    </row>
    <row r="58" spans="1:9">
      <c r="A58" s="4">
        <f t="shared" si="1"/>
        <v>56</v>
      </c>
      <c r="B58" s="4" t="s">
        <v>229</v>
      </c>
      <c r="C58" s="4" t="s">
        <v>230</v>
      </c>
      <c r="D58" s="4" t="s">
        <v>231</v>
      </c>
      <c r="E58" s="5">
        <v>250.1</v>
      </c>
      <c r="F58" s="6">
        <v>55</v>
      </c>
      <c r="G58" s="4">
        <v>1</v>
      </c>
      <c r="H58" s="7">
        <v>46024</v>
      </c>
      <c r="I58" s="4" t="s">
        <v>26</v>
      </c>
    </row>
    <row r="59" spans="1:9">
      <c r="A59" s="4">
        <f t="shared" si="1"/>
        <v>57</v>
      </c>
      <c r="B59" s="4" t="s">
        <v>925</v>
      </c>
      <c r="C59" s="4" t="s">
        <v>314</v>
      </c>
      <c r="D59" s="4" t="s">
        <v>16</v>
      </c>
      <c r="E59" s="5">
        <v>242</v>
      </c>
      <c r="F59" s="6">
        <v>47</v>
      </c>
      <c r="G59" s="4">
        <v>2</v>
      </c>
      <c r="H59" s="7">
        <v>45926</v>
      </c>
      <c r="I59" s="4" t="s">
        <v>45</v>
      </c>
    </row>
    <row r="60" spans="1:9">
      <c r="A60" s="4">
        <f t="shared" si="1"/>
        <v>58</v>
      </c>
      <c r="B60" s="4" t="s">
        <v>679</v>
      </c>
      <c r="C60" s="4" t="s">
        <v>680</v>
      </c>
      <c r="D60" s="4" t="s">
        <v>432</v>
      </c>
      <c r="E60" s="5">
        <v>195</v>
      </c>
      <c r="F60" s="6">
        <v>39</v>
      </c>
      <c r="G60" s="4">
        <v>1</v>
      </c>
      <c r="H60" s="7">
        <v>45884</v>
      </c>
      <c r="I60" s="4" t="s">
        <v>209</v>
      </c>
    </row>
    <row r="61" spans="1:9">
      <c r="A61" s="4">
        <f t="shared" si="1"/>
        <v>59</v>
      </c>
      <c r="B61" s="4" t="s">
        <v>928</v>
      </c>
      <c r="C61" s="4" t="s">
        <v>442</v>
      </c>
      <c r="D61" s="4" t="s">
        <v>162</v>
      </c>
      <c r="E61" s="5">
        <v>185</v>
      </c>
      <c r="F61" s="6">
        <v>37</v>
      </c>
      <c r="G61" s="4">
        <v>1</v>
      </c>
      <c r="H61" s="7">
        <v>45303</v>
      </c>
      <c r="I61" s="4" t="s">
        <v>263</v>
      </c>
    </row>
    <row r="62" spans="1:9">
      <c r="A62" s="4">
        <f t="shared" si="1"/>
        <v>60</v>
      </c>
      <c r="B62" s="4" t="s">
        <v>416</v>
      </c>
      <c r="C62" s="4" t="s">
        <v>416</v>
      </c>
      <c r="D62" s="4" t="s">
        <v>417</v>
      </c>
      <c r="E62" s="5">
        <v>175.2</v>
      </c>
      <c r="F62" s="6">
        <v>22</v>
      </c>
      <c r="G62" s="4">
        <v>1</v>
      </c>
      <c r="H62" s="7">
        <v>45954</v>
      </c>
      <c r="I62" s="4" t="s">
        <v>79</v>
      </c>
    </row>
    <row r="63" spans="1:9">
      <c r="A63" s="4">
        <f t="shared" si="1"/>
        <v>61</v>
      </c>
      <c r="B63" s="4" t="s">
        <v>943</v>
      </c>
      <c r="C63" s="4" t="s">
        <v>535</v>
      </c>
      <c r="D63" s="4" t="s">
        <v>398</v>
      </c>
      <c r="E63" s="5">
        <v>145.6</v>
      </c>
      <c r="F63" s="6">
        <v>33</v>
      </c>
      <c r="G63" s="4">
        <v>2</v>
      </c>
      <c r="H63" s="7">
        <v>45583</v>
      </c>
      <c r="I63" s="4" t="s">
        <v>33</v>
      </c>
    </row>
    <row r="64" spans="1:9">
      <c r="A64" s="4">
        <f t="shared" si="1"/>
        <v>62</v>
      </c>
      <c r="B64" s="4" t="s">
        <v>924</v>
      </c>
      <c r="C64" s="4" t="s">
        <v>427</v>
      </c>
      <c r="D64" s="4" t="s">
        <v>428</v>
      </c>
      <c r="E64" s="5">
        <v>129.30000000000001</v>
      </c>
      <c r="F64" s="6">
        <v>16</v>
      </c>
      <c r="G64" s="4">
        <v>1</v>
      </c>
      <c r="H64" s="7">
        <v>45744</v>
      </c>
      <c r="I64" s="4" t="s">
        <v>79</v>
      </c>
    </row>
    <row r="65" spans="1:9">
      <c r="A65" s="4">
        <f t="shared" si="1"/>
        <v>63</v>
      </c>
      <c r="B65" s="4" t="s">
        <v>782</v>
      </c>
      <c r="C65" s="4" t="s">
        <v>783</v>
      </c>
      <c r="D65" s="4" t="s">
        <v>784</v>
      </c>
      <c r="E65" s="5">
        <v>94.7</v>
      </c>
      <c r="F65" s="6">
        <v>22</v>
      </c>
      <c r="G65" s="4">
        <v>1</v>
      </c>
      <c r="H65" s="7">
        <v>45310</v>
      </c>
      <c r="I65" s="4" t="s">
        <v>670</v>
      </c>
    </row>
    <row r="66" spans="1:9">
      <c r="A66" s="4">
        <f t="shared" si="1"/>
        <v>64</v>
      </c>
      <c r="B66" s="4" t="s">
        <v>923</v>
      </c>
      <c r="C66" s="4" t="s">
        <v>412</v>
      </c>
      <c r="D66" s="4" t="s">
        <v>413</v>
      </c>
      <c r="E66" s="5">
        <v>93.6</v>
      </c>
      <c r="F66" s="6">
        <v>13</v>
      </c>
      <c r="G66" s="4">
        <v>1</v>
      </c>
      <c r="H66" s="7">
        <v>45961</v>
      </c>
      <c r="I66" s="4" t="s">
        <v>149</v>
      </c>
    </row>
    <row r="67" spans="1:9">
      <c r="A67" s="4">
        <f t="shared" ref="A67:A80" si="2">IF(B67&lt;&gt;"",ROW()-2,"")</f>
        <v>65</v>
      </c>
      <c r="B67" s="4" t="s">
        <v>921</v>
      </c>
      <c r="C67" s="4" t="s">
        <v>213</v>
      </c>
      <c r="D67" s="4" t="s">
        <v>16</v>
      </c>
      <c r="E67" s="5">
        <v>74.599999999999994</v>
      </c>
      <c r="F67" s="6">
        <v>19</v>
      </c>
      <c r="G67" s="4">
        <v>2</v>
      </c>
      <c r="H67" s="7">
        <v>46024</v>
      </c>
      <c r="I67" s="4" t="s">
        <v>61</v>
      </c>
    </row>
    <row r="68" spans="1:9">
      <c r="A68" s="4">
        <f t="shared" si="2"/>
        <v>66</v>
      </c>
      <c r="B68" s="4" t="s">
        <v>762</v>
      </c>
      <c r="C68" s="4" t="s">
        <v>763</v>
      </c>
      <c r="D68" s="4" t="s">
        <v>162</v>
      </c>
      <c r="E68" s="5">
        <v>70.5</v>
      </c>
      <c r="F68" s="6">
        <v>18</v>
      </c>
      <c r="G68" s="4">
        <v>1</v>
      </c>
      <c r="H68" s="7">
        <v>43070</v>
      </c>
      <c r="I68" s="4" t="s">
        <v>33</v>
      </c>
    </row>
    <row r="69" spans="1:9">
      <c r="A69" s="4">
        <f t="shared" si="2"/>
        <v>67</v>
      </c>
      <c r="B69" s="4" t="s">
        <v>944</v>
      </c>
      <c r="C69" s="4" t="s">
        <v>944</v>
      </c>
      <c r="D69" s="4" t="s">
        <v>22</v>
      </c>
      <c r="E69" s="5">
        <v>63</v>
      </c>
      <c r="F69" s="6">
        <v>22</v>
      </c>
      <c r="G69" s="4">
        <v>1</v>
      </c>
      <c r="H69" s="7">
        <v>44834</v>
      </c>
      <c r="I69" s="4" t="s">
        <v>79</v>
      </c>
    </row>
    <row r="70" spans="1:9">
      <c r="A70" s="4">
        <f t="shared" si="2"/>
        <v>68</v>
      </c>
      <c r="B70" s="4" t="s">
        <v>586</v>
      </c>
      <c r="C70" s="4" t="s">
        <v>587</v>
      </c>
      <c r="D70" s="4" t="s">
        <v>499</v>
      </c>
      <c r="E70" s="5">
        <v>53</v>
      </c>
      <c r="F70" s="6">
        <v>12</v>
      </c>
      <c r="G70" s="16" t="s">
        <v>67</v>
      </c>
      <c r="H70" s="7">
        <v>45214</v>
      </c>
      <c r="I70" s="4" t="s">
        <v>352</v>
      </c>
    </row>
    <row r="71" spans="1:9">
      <c r="A71" s="4">
        <f t="shared" si="2"/>
        <v>69</v>
      </c>
      <c r="B71" s="4" t="s">
        <v>945</v>
      </c>
      <c r="C71" s="4" t="s">
        <v>735</v>
      </c>
      <c r="D71" s="4" t="s">
        <v>736</v>
      </c>
      <c r="E71" s="5">
        <v>45.6</v>
      </c>
      <c r="F71" s="6">
        <v>10</v>
      </c>
      <c r="G71" s="4">
        <v>1</v>
      </c>
      <c r="H71" s="7">
        <v>43560</v>
      </c>
      <c r="I71" s="4" t="s">
        <v>33</v>
      </c>
    </row>
    <row r="72" spans="1:9">
      <c r="A72" s="4">
        <f t="shared" si="2"/>
        <v>70</v>
      </c>
      <c r="B72" s="4" t="s">
        <v>946</v>
      </c>
      <c r="C72" s="4" t="s">
        <v>490</v>
      </c>
      <c r="D72" s="4" t="s">
        <v>16</v>
      </c>
      <c r="E72" s="5">
        <v>44.4</v>
      </c>
      <c r="F72" s="6">
        <v>8</v>
      </c>
      <c r="G72" s="4">
        <v>1</v>
      </c>
      <c r="H72" s="7">
        <v>45814</v>
      </c>
      <c r="I72" s="4" t="s">
        <v>263</v>
      </c>
    </row>
    <row r="73" spans="1:9">
      <c r="A73" s="4">
        <f t="shared" si="2"/>
        <v>71</v>
      </c>
      <c r="B73" s="4" t="s">
        <v>729</v>
      </c>
      <c r="C73" s="4" t="s">
        <v>730</v>
      </c>
      <c r="D73" s="4" t="s">
        <v>162</v>
      </c>
      <c r="E73" s="5">
        <v>39</v>
      </c>
      <c r="F73" s="6">
        <v>8</v>
      </c>
      <c r="G73" s="4">
        <v>1</v>
      </c>
      <c r="H73" s="7">
        <v>45562</v>
      </c>
      <c r="I73" s="4" t="s">
        <v>33</v>
      </c>
    </row>
    <row r="74" spans="1:9">
      <c r="A74" s="4">
        <f t="shared" si="2"/>
        <v>72</v>
      </c>
      <c r="B74" s="4" t="s">
        <v>814</v>
      </c>
      <c r="C74" s="4" t="s">
        <v>815</v>
      </c>
      <c r="D74" s="4" t="s">
        <v>362</v>
      </c>
      <c r="E74" s="5">
        <v>38</v>
      </c>
      <c r="F74" s="6">
        <v>10</v>
      </c>
      <c r="G74" s="4">
        <v>1</v>
      </c>
      <c r="H74" s="7">
        <v>44603</v>
      </c>
      <c r="I74" s="4" t="s">
        <v>33</v>
      </c>
    </row>
    <row r="75" spans="1:9">
      <c r="A75" s="4">
        <f t="shared" si="2"/>
        <v>73</v>
      </c>
      <c r="B75" s="4" t="s">
        <v>844</v>
      </c>
      <c r="C75" s="4" t="s">
        <v>845</v>
      </c>
      <c r="D75" s="4" t="s">
        <v>846</v>
      </c>
      <c r="E75" s="5">
        <v>31</v>
      </c>
      <c r="F75" s="6">
        <v>8</v>
      </c>
      <c r="G75" s="4">
        <v>1</v>
      </c>
      <c r="H75" s="7">
        <v>45373</v>
      </c>
      <c r="I75" s="4" t="s">
        <v>33</v>
      </c>
    </row>
    <row r="76" spans="1:9">
      <c r="A76" s="4">
        <f t="shared" si="2"/>
        <v>74</v>
      </c>
      <c r="B76" s="4" t="s">
        <v>542</v>
      </c>
      <c r="C76" s="4" t="s">
        <v>543</v>
      </c>
      <c r="D76" s="4" t="s">
        <v>188</v>
      </c>
      <c r="E76" s="5">
        <v>27</v>
      </c>
      <c r="F76" s="6">
        <v>6</v>
      </c>
      <c r="G76" s="16" t="s">
        <v>67</v>
      </c>
      <c r="H76" s="7">
        <v>45371</v>
      </c>
      <c r="I76" s="4" t="s">
        <v>352</v>
      </c>
    </row>
    <row r="77" spans="1:9">
      <c r="A77" s="4">
        <f t="shared" si="2"/>
        <v>75</v>
      </c>
      <c r="B77" s="4" t="s">
        <v>647</v>
      </c>
      <c r="C77" s="4" t="s">
        <v>648</v>
      </c>
      <c r="D77" s="4" t="s">
        <v>188</v>
      </c>
      <c r="E77" s="5">
        <v>26</v>
      </c>
      <c r="F77" s="6">
        <v>7</v>
      </c>
      <c r="G77" s="4">
        <v>1</v>
      </c>
      <c r="H77" s="7">
        <v>45765</v>
      </c>
      <c r="I77" s="4" t="s">
        <v>263</v>
      </c>
    </row>
    <row r="78" spans="1:9">
      <c r="A78" s="4">
        <f t="shared" si="2"/>
        <v>76</v>
      </c>
      <c r="B78" s="4" t="s">
        <v>947</v>
      </c>
      <c r="C78" s="4" t="s">
        <v>528</v>
      </c>
      <c r="D78" s="4" t="s">
        <v>162</v>
      </c>
      <c r="E78" s="5">
        <v>22.5</v>
      </c>
      <c r="F78" s="6">
        <v>6</v>
      </c>
      <c r="G78" s="4">
        <v>1</v>
      </c>
      <c r="H78" s="7">
        <v>45716</v>
      </c>
      <c r="I78" s="4" t="s">
        <v>33</v>
      </c>
    </row>
    <row r="79" spans="1:9">
      <c r="A79" s="4">
        <f t="shared" si="2"/>
        <v>77</v>
      </c>
      <c r="B79" s="4" t="s">
        <v>737</v>
      </c>
      <c r="C79" s="4" t="s">
        <v>738</v>
      </c>
      <c r="D79" s="4" t="s">
        <v>312</v>
      </c>
      <c r="E79" s="5">
        <v>20.399999999999999</v>
      </c>
      <c r="F79" s="6">
        <v>4</v>
      </c>
      <c r="G79" s="4">
        <v>1</v>
      </c>
      <c r="H79" s="7">
        <v>44113</v>
      </c>
      <c r="I79" s="4" t="s">
        <v>33</v>
      </c>
    </row>
    <row r="80" spans="1:9">
      <c r="A80" s="4">
        <f t="shared" si="2"/>
        <v>78</v>
      </c>
      <c r="B80" s="4" t="s">
        <v>804</v>
      </c>
      <c r="C80" s="4" t="s">
        <v>805</v>
      </c>
      <c r="D80" s="4" t="s">
        <v>157</v>
      </c>
      <c r="E80" s="5">
        <v>12.6</v>
      </c>
      <c r="F80" s="6">
        <v>3</v>
      </c>
      <c r="G80" s="4">
        <v>1</v>
      </c>
      <c r="H80" s="7">
        <v>45667</v>
      </c>
      <c r="I80" s="4" t="s">
        <v>33</v>
      </c>
    </row>
    <row r="81" spans="2:8">
      <c r="B81">
        <f>SUBTOTAL(103,Table22[Filmo pavadinimas])</f>
        <v>78</v>
      </c>
      <c r="E81" s="1">
        <f>SUBTOTAL(109,Table22[[Pajamos ]])</f>
        <v>3029254.7895000018</v>
      </c>
      <c r="F81" s="2">
        <f>SUBTOTAL(109,Table22[Žiūrovų skaičius])</f>
        <v>405426</v>
      </c>
      <c r="H81"/>
    </row>
  </sheetData>
  <mergeCells count="1">
    <mergeCell ref="B1:I1"/>
  </mergeCells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8333-7821-45F9-9A35-63BECCD2AD6A}">
  <dimension ref="A1:I218"/>
  <sheetViews>
    <sheetView topLeftCell="A185" workbookViewId="0">
      <selection activeCell="D211" sqref="D1:D1048576"/>
    </sheetView>
  </sheetViews>
  <sheetFormatPr defaultColWidth="0" defaultRowHeight="14.45"/>
  <cols>
    <col min="1" max="1" width="5.140625" customWidth="1"/>
    <col min="2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948</v>
      </c>
      <c r="C1" s="51"/>
      <c r="D1" s="51"/>
      <c r="E1" s="51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 s="4" customFormat="1">
      <c r="A3" s="4">
        <f t="shared" ref="A3:A66" si="0">IF(B3&lt;&gt;"",ROW()-2,"")</f>
        <v>1</v>
      </c>
      <c r="B3" s="4" t="s">
        <v>37</v>
      </c>
      <c r="C3" s="4" t="s">
        <v>38</v>
      </c>
      <c r="D3" s="4" t="s">
        <v>16</v>
      </c>
      <c r="E3" s="5">
        <v>267514.98</v>
      </c>
      <c r="F3" s="6">
        <v>29308</v>
      </c>
      <c r="G3" s="4">
        <v>16</v>
      </c>
      <c r="H3" s="7">
        <v>46101</v>
      </c>
      <c r="I3" s="4" t="s">
        <v>39</v>
      </c>
    </row>
    <row r="4" spans="1:9">
      <c r="A4" s="4">
        <f t="shared" si="0"/>
        <v>2</v>
      </c>
      <c r="B4" s="4" t="s">
        <v>949</v>
      </c>
      <c r="C4" s="4" t="s">
        <v>52</v>
      </c>
      <c r="D4" s="4" t="s">
        <v>16</v>
      </c>
      <c r="E4" s="5">
        <v>260918.58</v>
      </c>
      <c r="F4" s="6">
        <v>43324</v>
      </c>
      <c r="G4" s="4">
        <v>29</v>
      </c>
      <c r="H4" s="7">
        <v>46087</v>
      </c>
      <c r="I4" s="4" t="s">
        <v>26</v>
      </c>
    </row>
    <row r="5" spans="1:9">
      <c r="A5" s="4">
        <f t="shared" si="0"/>
        <v>3</v>
      </c>
      <c r="B5" s="4" t="s">
        <v>21</v>
      </c>
      <c r="C5" s="4" t="s">
        <v>21</v>
      </c>
      <c r="D5" s="4" t="s">
        <v>22</v>
      </c>
      <c r="E5" s="5">
        <v>231054.92</v>
      </c>
      <c r="F5" s="6">
        <v>29176</v>
      </c>
      <c r="G5" s="4">
        <v>17</v>
      </c>
      <c r="H5" s="7">
        <v>46066</v>
      </c>
      <c r="I5" s="4" t="s">
        <v>23</v>
      </c>
    </row>
    <row r="6" spans="1:9">
      <c r="A6" s="4">
        <f t="shared" si="0"/>
        <v>4</v>
      </c>
      <c r="B6" s="4" t="s">
        <v>66</v>
      </c>
      <c r="C6" s="4" t="s">
        <v>66</v>
      </c>
      <c r="D6" s="4" t="s">
        <v>22</v>
      </c>
      <c r="E6" s="5">
        <v>204407</v>
      </c>
      <c r="F6" s="6">
        <v>26417</v>
      </c>
      <c r="G6" s="4"/>
      <c r="H6" s="7">
        <v>46087</v>
      </c>
      <c r="I6" s="4" t="s">
        <v>30</v>
      </c>
    </row>
    <row r="7" spans="1:9">
      <c r="A7" s="4">
        <f t="shared" si="0"/>
        <v>5</v>
      </c>
      <c r="B7" s="4" t="s">
        <v>57</v>
      </c>
      <c r="C7" s="4" t="s">
        <v>58</v>
      </c>
      <c r="D7" s="4" t="s">
        <v>59</v>
      </c>
      <c r="E7" s="5">
        <v>145004.76999999999</v>
      </c>
      <c r="F7" s="6">
        <v>23814</v>
      </c>
      <c r="G7" s="4">
        <v>19</v>
      </c>
      <c r="H7" s="7">
        <v>46073</v>
      </c>
      <c r="I7" s="4" t="s">
        <v>17</v>
      </c>
    </row>
    <row r="8" spans="1:9">
      <c r="A8" s="4">
        <f t="shared" si="0"/>
        <v>6</v>
      </c>
      <c r="B8" s="4" t="s">
        <v>55</v>
      </c>
      <c r="C8" s="4" t="s">
        <v>55</v>
      </c>
      <c r="D8" s="4" t="s">
        <v>22</v>
      </c>
      <c r="E8" s="5">
        <v>133844.51</v>
      </c>
      <c r="F8" s="6">
        <v>18098</v>
      </c>
      <c r="G8" s="4">
        <v>15</v>
      </c>
      <c r="H8" s="7">
        <v>46073</v>
      </c>
      <c r="I8" s="4" t="s">
        <v>56</v>
      </c>
    </row>
    <row r="9" spans="1:9">
      <c r="A9" s="4">
        <f t="shared" si="0"/>
        <v>7</v>
      </c>
      <c r="B9" s="4" t="s">
        <v>934</v>
      </c>
      <c r="C9" s="4" t="s">
        <v>44</v>
      </c>
      <c r="D9" s="4" t="s">
        <v>36</v>
      </c>
      <c r="E9" s="5">
        <v>97641.43</v>
      </c>
      <c r="F9" s="6">
        <v>13083</v>
      </c>
      <c r="G9" s="4">
        <v>18</v>
      </c>
      <c r="H9" s="7">
        <v>46066</v>
      </c>
      <c r="I9" s="4" t="s">
        <v>45</v>
      </c>
    </row>
    <row r="10" spans="1:9">
      <c r="A10" s="4">
        <f t="shared" si="0"/>
        <v>8</v>
      </c>
      <c r="B10" s="4" t="s">
        <v>100</v>
      </c>
      <c r="C10" s="4" t="s">
        <v>101</v>
      </c>
      <c r="D10" s="4" t="s">
        <v>16</v>
      </c>
      <c r="E10" s="5">
        <v>76936.27</v>
      </c>
      <c r="F10" s="6">
        <v>9708</v>
      </c>
      <c r="G10" s="4">
        <v>18</v>
      </c>
      <c r="H10" s="7">
        <v>46080</v>
      </c>
      <c r="I10" s="4" t="s">
        <v>191</v>
      </c>
    </row>
    <row r="11" spans="1:9">
      <c r="A11" s="4">
        <f t="shared" si="0"/>
        <v>9</v>
      </c>
      <c r="B11" s="4" t="s">
        <v>950</v>
      </c>
      <c r="C11" s="4" t="s">
        <v>81</v>
      </c>
      <c r="D11" s="4" t="s">
        <v>16</v>
      </c>
      <c r="E11" s="5">
        <v>74460.17</v>
      </c>
      <c r="F11" s="6">
        <v>9164</v>
      </c>
      <c r="G11" s="4">
        <v>19</v>
      </c>
      <c r="H11" s="7">
        <v>46108</v>
      </c>
      <c r="I11" s="4" t="s">
        <v>13</v>
      </c>
    </row>
    <row r="12" spans="1:9">
      <c r="A12" s="4">
        <f t="shared" si="0"/>
        <v>10</v>
      </c>
      <c r="B12" s="4" t="s">
        <v>122</v>
      </c>
      <c r="C12" s="4" t="s">
        <v>123</v>
      </c>
      <c r="D12" s="4" t="s">
        <v>16</v>
      </c>
      <c r="E12" s="5">
        <v>38819.18</v>
      </c>
      <c r="F12" s="6">
        <v>5225</v>
      </c>
      <c r="G12" s="4">
        <v>13</v>
      </c>
      <c r="H12" s="7">
        <v>46101</v>
      </c>
      <c r="I12" s="4" t="s">
        <v>26</v>
      </c>
    </row>
    <row r="13" spans="1:9">
      <c r="A13" s="4">
        <f t="shared" si="0"/>
        <v>11</v>
      </c>
      <c r="B13" s="4" t="s">
        <v>133</v>
      </c>
      <c r="C13" s="4" t="s">
        <v>134</v>
      </c>
      <c r="D13" s="4" t="s">
        <v>111</v>
      </c>
      <c r="E13" s="5">
        <v>30935.18</v>
      </c>
      <c r="F13" s="6">
        <v>4245</v>
      </c>
      <c r="G13" s="4">
        <v>19</v>
      </c>
      <c r="H13" s="7">
        <v>46104</v>
      </c>
      <c r="I13" s="4" t="s">
        <v>79</v>
      </c>
    </row>
    <row r="14" spans="1:9">
      <c r="A14" s="4">
        <f t="shared" si="0"/>
        <v>12</v>
      </c>
      <c r="B14" s="4" t="s">
        <v>919</v>
      </c>
      <c r="C14" s="4" t="s">
        <v>32</v>
      </c>
      <c r="D14" s="4" t="s">
        <v>16</v>
      </c>
      <c r="E14" s="5">
        <v>22612.61</v>
      </c>
      <c r="F14" s="6">
        <v>2971</v>
      </c>
      <c r="G14" s="4">
        <v>11</v>
      </c>
      <c r="H14" s="7">
        <v>46045</v>
      </c>
      <c r="I14" s="4" t="s">
        <v>33</v>
      </c>
    </row>
    <row r="15" spans="1:9">
      <c r="A15" s="4">
        <f t="shared" si="0"/>
        <v>13</v>
      </c>
      <c r="B15" s="4" t="s">
        <v>160</v>
      </c>
      <c r="C15" s="4" t="s">
        <v>161</v>
      </c>
      <c r="D15" s="4" t="s">
        <v>162</v>
      </c>
      <c r="E15" s="5">
        <v>20865.740000000002</v>
      </c>
      <c r="F15" s="6">
        <v>3360</v>
      </c>
      <c r="G15" s="4">
        <v>17</v>
      </c>
      <c r="H15" s="7">
        <v>46080</v>
      </c>
      <c r="I15" s="4" t="s">
        <v>48</v>
      </c>
    </row>
    <row r="16" spans="1:9">
      <c r="A16" s="4">
        <f t="shared" si="0"/>
        <v>14</v>
      </c>
      <c r="B16" s="4" t="s">
        <v>221</v>
      </c>
      <c r="C16" s="4" t="s">
        <v>222</v>
      </c>
      <c r="D16" s="4" t="s">
        <v>223</v>
      </c>
      <c r="E16" s="5">
        <v>17462.86</v>
      </c>
      <c r="F16" s="6">
        <v>3204</v>
      </c>
      <c r="G16" s="4">
        <v>17</v>
      </c>
      <c r="H16" s="7">
        <v>46101</v>
      </c>
      <c r="I16" s="4" t="s">
        <v>33</v>
      </c>
    </row>
    <row r="17" spans="1:9">
      <c r="A17" s="4">
        <f t="shared" si="0"/>
        <v>15</v>
      </c>
      <c r="B17" s="4" t="s">
        <v>951</v>
      </c>
      <c r="C17" s="4" t="s">
        <v>200</v>
      </c>
      <c r="D17" s="4" t="s">
        <v>157</v>
      </c>
      <c r="E17" s="5">
        <v>17347</v>
      </c>
      <c r="F17" s="6">
        <v>3268</v>
      </c>
      <c r="G17" s="4">
        <v>16</v>
      </c>
      <c r="H17" s="7">
        <v>45723</v>
      </c>
      <c r="I17" s="4" t="s">
        <v>118</v>
      </c>
    </row>
    <row r="18" spans="1:9">
      <c r="A18" s="4">
        <f t="shared" si="0"/>
        <v>16</v>
      </c>
      <c r="B18" s="4" t="s">
        <v>243</v>
      </c>
      <c r="C18" s="4" t="s">
        <v>244</v>
      </c>
      <c r="D18" s="4" t="s">
        <v>16</v>
      </c>
      <c r="E18" s="5">
        <v>16381.29</v>
      </c>
      <c r="F18" s="6">
        <v>2000</v>
      </c>
      <c r="G18" s="4">
        <v>15</v>
      </c>
      <c r="H18" s="7">
        <v>46087</v>
      </c>
      <c r="I18" s="4" t="s">
        <v>45</v>
      </c>
    </row>
    <row r="19" spans="1:9">
      <c r="A19" s="4">
        <f t="shared" si="0"/>
        <v>17</v>
      </c>
      <c r="B19" s="4" t="s">
        <v>186</v>
      </c>
      <c r="C19" s="4" t="s">
        <v>187</v>
      </c>
      <c r="D19" s="4" t="s">
        <v>188</v>
      </c>
      <c r="E19" s="5">
        <v>15372.88</v>
      </c>
      <c r="F19" s="6">
        <v>2065</v>
      </c>
      <c r="G19" s="4">
        <v>13</v>
      </c>
      <c r="H19" s="7">
        <v>46104</v>
      </c>
      <c r="I19" s="4" t="s">
        <v>79</v>
      </c>
    </row>
    <row r="20" spans="1:9">
      <c r="A20" s="4">
        <f t="shared" si="0"/>
        <v>18</v>
      </c>
      <c r="B20" s="4" t="s">
        <v>253</v>
      </c>
      <c r="C20" s="4" t="s">
        <v>254</v>
      </c>
      <c r="D20" s="4" t="s">
        <v>16</v>
      </c>
      <c r="E20" s="5">
        <v>15116.58</v>
      </c>
      <c r="F20" s="6">
        <v>2222</v>
      </c>
      <c r="G20" s="4">
        <v>5</v>
      </c>
      <c r="H20" s="7">
        <v>46080</v>
      </c>
      <c r="I20" s="4" t="s">
        <v>255</v>
      </c>
    </row>
    <row r="21" spans="1:9">
      <c r="A21" s="4">
        <f t="shared" si="0"/>
        <v>19</v>
      </c>
      <c r="B21" s="4" t="s">
        <v>940</v>
      </c>
      <c r="C21" s="4" t="s">
        <v>215</v>
      </c>
      <c r="D21" s="4" t="s">
        <v>188</v>
      </c>
      <c r="E21" s="5">
        <v>13322.76</v>
      </c>
      <c r="F21" s="6">
        <v>1982</v>
      </c>
      <c r="G21" s="4">
        <v>17</v>
      </c>
      <c r="H21" s="7">
        <v>46080</v>
      </c>
      <c r="I21" s="4" t="s">
        <v>33</v>
      </c>
    </row>
    <row r="22" spans="1:9">
      <c r="A22" s="4">
        <f t="shared" si="0"/>
        <v>20</v>
      </c>
      <c r="B22" s="4" t="s">
        <v>53</v>
      </c>
      <c r="C22" s="4" t="s">
        <v>54</v>
      </c>
      <c r="D22" s="4" t="s">
        <v>16</v>
      </c>
      <c r="E22" s="5">
        <v>12576.13</v>
      </c>
      <c r="F22" s="6">
        <v>1944</v>
      </c>
      <c r="G22" s="4">
        <v>10</v>
      </c>
      <c r="H22" s="7">
        <v>45989</v>
      </c>
      <c r="I22" s="4" t="s">
        <v>26</v>
      </c>
    </row>
    <row r="23" spans="1:9">
      <c r="A23" s="4">
        <f t="shared" si="0"/>
        <v>21</v>
      </c>
      <c r="B23" s="4" t="s">
        <v>62</v>
      </c>
      <c r="C23" s="4" t="s">
        <v>62</v>
      </c>
      <c r="D23" s="4" t="s">
        <v>22</v>
      </c>
      <c r="E23" s="5">
        <v>11384.06</v>
      </c>
      <c r="F23" s="6">
        <v>2323</v>
      </c>
      <c r="G23" s="4">
        <v>17</v>
      </c>
      <c r="H23" s="7">
        <v>46038</v>
      </c>
      <c r="I23" s="4" t="s">
        <v>33</v>
      </c>
    </row>
    <row r="24" spans="1:9">
      <c r="A24" s="4">
        <f t="shared" si="0"/>
        <v>22</v>
      </c>
      <c r="B24" s="4" t="s">
        <v>952</v>
      </c>
      <c r="C24" s="4" t="s">
        <v>181</v>
      </c>
      <c r="D24" s="4" t="s">
        <v>182</v>
      </c>
      <c r="E24" s="5">
        <v>11207.59</v>
      </c>
      <c r="F24" s="6">
        <v>2170</v>
      </c>
      <c r="G24" s="4">
        <v>16</v>
      </c>
      <c r="H24" s="7">
        <v>46108</v>
      </c>
      <c r="I24" s="4" t="s">
        <v>48</v>
      </c>
    </row>
    <row r="25" spans="1:9">
      <c r="A25" s="4">
        <f t="shared" si="0"/>
        <v>23</v>
      </c>
      <c r="B25" s="4" t="s">
        <v>203</v>
      </c>
      <c r="C25" s="4" t="s">
        <v>203</v>
      </c>
      <c r="D25" s="4" t="s">
        <v>204</v>
      </c>
      <c r="E25" s="5">
        <v>10390.82</v>
      </c>
      <c r="F25" s="6">
        <v>1543</v>
      </c>
      <c r="G25" s="4">
        <v>18</v>
      </c>
      <c r="H25" s="7">
        <v>46104</v>
      </c>
      <c r="I25" s="4" t="s">
        <v>79</v>
      </c>
    </row>
    <row r="26" spans="1:9">
      <c r="A26" s="4">
        <f t="shared" si="0"/>
        <v>24</v>
      </c>
      <c r="B26" s="4" t="s">
        <v>918</v>
      </c>
      <c r="C26" s="4" t="s">
        <v>25</v>
      </c>
      <c r="D26" s="4" t="s">
        <v>16</v>
      </c>
      <c r="E26" s="5">
        <v>10093.65</v>
      </c>
      <c r="F26" s="6">
        <v>1228</v>
      </c>
      <c r="G26" s="4">
        <v>5</v>
      </c>
      <c r="H26" s="7">
        <v>46010</v>
      </c>
      <c r="I26" s="4" t="s">
        <v>26</v>
      </c>
    </row>
    <row r="27" spans="1:9">
      <c r="A27" s="4">
        <f t="shared" si="0"/>
        <v>25</v>
      </c>
      <c r="B27" s="4" t="s">
        <v>296</v>
      </c>
      <c r="C27" s="4" t="s">
        <v>297</v>
      </c>
      <c r="D27" s="4" t="s">
        <v>16</v>
      </c>
      <c r="E27" s="5">
        <v>9051.8799999999992</v>
      </c>
      <c r="F27" s="6">
        <v>1338</v>
      </c>
      <c r="G27" s="4">
        <v>12</v>
      </c>
      <c r="H27" s="7">
        <v>46094</v>
      </c>
      <c r="I27" s="4" t="s">
        <v>163</v>
      </c>
    </row>
    <row r="28" spans="1:9">
      <c r="A28" s="4">
        <f t="shared" si="0"/>
        <v>26</v>
      </c>
      <c r="B28" s="4" t="s">
        <v>234</v>
      </c>
      <c r="C28" s="4" t="s">
        <v>235</v>
      </c>
      <c r="D28" s="4" t="s">
        <v>16</v>
      </c>
      <c r="E28" s="5">
        <v>8219.8700000000008</v>
      </c>
      <c r="F28" s="6">
        <v>1143</v>
      </c>
      <c r="G28" s="4">
        <v>11</v>
      </c>
      <c r="H28" s="7">
        <v>46108</v>
      </c>
      <c r="I28" s="4" t="s">
        <v>45</v>
      </c>
    </row>
    <row r="29" spans="1:9">
      <c r="A29" s="4">
        <f t="shared" si="0"/>
        <v>27</v>
      </c>
      <c r="B29" s="4" t="s">
        <v>284</v>
      </c>
      <c r="C29" s="4" t="s">
        <v>285</v>
      </c>
      <c r="D29" s="4" t="s">
        <v>115</v>
      </c>
      <c r="E29" s="5">
        <v>6543.04</v>
      </c>
      <c r="F29" s="6">
        <v>844</v>
      </c>
      <c r="G29" s="4">
        <v>15</v>
      </c>
      <c r="H29" s="7">
        <v>46104</v>
      </c>
      <c r="I29" s="4" t="s">
        <v>79</v>
      </c>
    </row>
    <row r="30" spans="1:9">
      <c r="A30" s="4">
        <f t="shared" si="0"/>
        <v>28</v>
      </c>
      <c r="B30" s="4" t="s">
        <v>216</v>
      </c>
      <c r="C30" s="4" t="s">
        <v>216</v>
      </c>
      <c r="D30" s="4" t="s">
        <v>22</v>
      </c>
      <c r="E30" s="5">
        <v>6412.8</v>
      </c>
      <c r="F30" s="6">
        <v>1669</v>
      </c>
      <c r="G30" s="4">
        <v>12</v>
      </c>
      <c r="H30" s="7">
        <v>46066</v>
      </c>
      <c r="I30" s="4" t="s">
        <v>217</v>
      </c>
    </row>
    <row r="31" spans="1:9">
      <c r="A31" s="4">
        <f t="shared" si="0"/>
        <v>29</v>
      </c>
      <c r="B31" s="4" t="s">
        <v>935</v>
      </c>
      <c r="C31" s="4" t="s">
        <v>114</v>
      </c>
      <c r="D31" s="4" t="s">
        <v>115</v>
      </c>
      <c r="E31" s="5">
        <v>6093</v>
      </c>
      <c r="F31" s="6">
        <v>1084</v>
      </c>
      <c r="G31" s="4">
        <v>13</v>
      </c>
      <c r="H31" s="7">
        <v>46066</v>
      </c>
      <c r="I31" s="4" t="s">
        <v>61</v>
      </c>
    </row>
    <row r="32" spans="1:9">
      <c r="A32" s="4">
        <f t="shared" si="0"/>
        <v>30</v>
      </c>
      <c r="B32" s="4" t="s">
        <v>920</v>
      </c>
      <c r="C32" s="4" t="s">
        <v>88</v>
      </c>
      <c r="D32" s="4" t="s">
        <v>89</v>
      </c>
      <c r="E32" s="5">
        <v>5986.04</v>
      </c>
      <c r="F32" s="6">
        <v>899</v>
      </c>
      <c r="G32" s="4">
        <v>8</v>
      </c>
      <c r="H32" s="7">
        <v>46038</v>
      </c>
      <c r="I32" s="4" t="s">
        <v>79</v>
      </c>
    </row>
    <row r="33" spans="1:9">
      <c r="A33" s="4">
        <f t="shared" si="0"/>
        <v>31</v>
      </c>
      <c r="B33" s="4" t="s">
        <v>82</v>
      </c>
      <c r="C33" s="4" t="s">
        <v>83</v>
      </c>
      <c r="D33" s="4" t="s">
        <v>84</v>
      </c>
      <c r="E33" s="5">
        <v>5643.93</v>
      </c>
      <c r="F33" s="6">
        <v>766</v>
      </c>
      <c r="G33" s="4">
        <v>8</v>
      </c>
      <c r="H33" s="7">
        <v>46045</v>
      </c>
      <c r="I33" s="4" t="s">
        <v>48</v>
      </c>
    </row>
    <row r="34" spans="1:9">
      <c r="A34" s="4">
        <f t="shared" si="0"/>
        <v>32</v>
      </c>
      <c r="B34" s="4" t="s">
        <v>331</v>
      </c>
      <c r="C34" s="4" t="s">
        <v>331</v>
      </c>
      <c r="D34" s="4" t="s">
        <v>16</v>
      </c>
      <c r="E34" s="5">
        <v>4294.25</v>
      </c>
      <c r="F34" s="6">
        <v>545</v>
      </c>
      <c r="G34" s="4">
        <v>3</v>
      </c>
      <c r="H34" s="7">
        <v>45835</v>
      </c>
      <c r="I34" s="4" t="s">
        <v>45</v>
      </c>
    </row>
    <row r="35" spans="1:9">
      <c r="A35" s="4">
        <f t="shared" si="0"/>
        <v>33</v>
      </c>
      <c r="B35" s="4" t="s">
        <v>925</v>
      </c>
      <c r="C35" s="4" t="s">
        <v>314</v>
      </c>
      <c r="D35" s="4" t="s">
        <v>16</v>
      </c>
      <c r="E35" s="5">
        <v>4045.51</v>
      </c>
      <c r="F35" s="6">
        <v>556</v>
      </c>
      <c r="G35" s="4">
        <v>8</v>
      </c>
      <c r="H35" s="7">
        <v>45926</v>
      </c>
      <c r="I35" s="4" t="s">
        <v>45</v>
      </c>
    </row>
    <row r="36" spans="1:9">
      <c r="A36" s="4">
        <f t="shared" si="0"/>
        <v>34</v>
      </c>
      <c r="B36" s="4" t="s">
        <v>332</v>
      </c>
      <c r="C36" s="4" t="s">
        <v>333</v>
      </c>
      <c r="D36" s="4" t="s">
        <v>334</v>
      </c>
      <c r="E36" s="5">
        <v>3513.83</v>
      </c>
      <c r="F36" s="6">
        <v>490</v>
      </c>
      <c r="G36" s="4">
        <v>13</v>
      </c>
      <c r="H36" s="7">
        <v>46104</v>
      </c>
      <c r="I36" s="4" t="s">
        <v>79</v>
      </c>
    </row>
    <row r="37" spans="1:9">
      <c r="A37" s="4">
        <f t="shared" si="0"/>
        <v>35</v>
      </c>
      <c r="B37" s="4" t="s">
        <v>350</v>
      </c>
      <c r="C37" s="4" t="s">
        <v>351</v>
      </c>
      <c r="D37" s="4" t="s">
        <v>111</v>
      </c>
      <c r="E37" s="5">
        <v>3442</v>
      </c>
      <c r="F37" s="6">
        <v>803</v>
      </c>
      <c r="G37" s="16" t="s">
        <v>67</v>
      </c>
      <c r="H37" s="7">
        <v>45592</v>
      </c>
      <c r="I37" s="4" t="s">
        <v>352</v>
      </c>
    </row>
    <row r="38" spans="1:9">
      <c r="A38" s="4">
        <f t="shared" si="0"/>
        <v>36</v>
      </c>
      <c r="B38" s="4" t="s">
        <v>147</v>
      </c>
      <c r="C38" s="4" t="s">
        <v>148</v>
      </c>
      <c r="D38" s="4" t="s">
        <v>12</v>
      </c>
      <c r="E38" s="5">
        <v>2806.73</v>
      </c>
      <c r="F38" s="6">
        <v>424</v>
      </c>
      <c r="G38" s="4">
        <v>6</v>
      </c>
      <c r="H38" s="7">
        <v>46038</v>
      </c>
      <c r="I38" s="4" t="s">
        <v>13</v>
      </c>
    </row>
    <row r="39" spans="1:9">
      <c r="A39" s="4">
        <f t="shared" si="0"/>
        <v>37</v>
      </c>
      <c r="B39" s="4" t="s">
        <v>414</v>
      </c>
      <c r="C39" s="4" t="s">
        <v>415</v>
      </c>
      <c r="D39" s="4" t="s">
        <v>16</v>
      </c>
      <c r="E39" s="5">
        <v>2749.69</v>
      </c>
      <c r="F39" s="6">
        <v>370</v>
      </c>
      <c r="G39" s="4">
        <v>2</v>
      </c>
      <c r="H39" s="7">
        <v>45485</v>
      </c>
      <c r="I39" s="4" t="s">
        <v>39</v>
      </c>
    </row>
    <row r="40" spans="1:9">
      <c r="A40" s="4">
        <f t="shared" si="0"/>
        <v>38</v>
      </c>
      <c r="B40" s="4" t="s">
        <v>370</v>
      </c>
      <c r="C40" s="4" t="s">
        <v>371</v>
      </c>
      <c r="D40" s="4" t="s">
        <v>372</v>
      </c>
      <c r="E40" s="5">
        <v>2655.3</v>
      </c>
      <c r="F40" s="6">
        <v>401</v>
      </c>
      <c r="G40" s="4">
        <v>13</v>
      </c>
      <c r="H40" s="7">
        <v>46104</v>
      </c>
      <c r="I40" s="4" t="s">
        <v>79</v>
      </c>
    </row>
    <row r="41" spans="1:9">
      <c r="A41" s="4">
        <f t="shared" si="0"/>
        <v>39</v>
      </c>
      <c r="B41" s="4" t="s">
        <v>357</v>
      </c>
      <c r="C41" s="4" t="s">
        <v>358</v>
      </c>
      <c r="D41" s="4" t="s">
        <v>359</v>
      </c>
      <c r="E41" s="5">
        <v>2494.25</v>
      </c>
      <c r="F41" s="6">
        <v>370</v>
      </c>
      <c r="G41" s="4">
        <v>12</v>
      </c>
      <c r="H41" s="7">
        <v>46104</v>
      </c>
      <c r="I41" s="4" t="s">
        <v>79</v>
      </c>
    </row>
    <row r="42" spans="1:9">
      <c r="A42" s="4">
        <f t="shared" si="0"/>
        <v>40</v>
      </c>
      <c r="B42" s="4" t="s">
        <v>430</v>
      </c>
      <c r="C42" s="4" t="s">
        <v>431</v>
      </c>
      <c r="D42" s="4" t="s">
        <v>432</v>
      </c>
      <c r="E42" s="5">
        <v>2411.5</v>
      </c>
      <c r="F42" s="6">
        <v>497</v>
      </c>
      <c r="G42" s="4">
        <v>6</v>
      </c>
      <c r="H42" s="7">
        <v>46080</v>
      </c>
      <c r="I42" s="4" t="s">
        <v>137</v>
      </c>
    </row>
    <row r="43" spans="1:9">
      <c r="A43" s="4">
        <f t="shared" si="0"/>
        <v>41</v>
      </c>
      <c r="B43" s="4" t="s">
        <v>941</v>
      </c>
      <c r="C43" s="4" t="s">
        <v>318</v>
      </c>
      <c r="D43" s="4" t="s">
        <v>16</v>
      </c>
      <c r="E43" s="5">
        <v>2359.12</v>
      </c>
      <c r="F43" s="6">
        <v>344</v>
      </c>
      <c r="G43" s="4">
        <v>5</v>
      </c>
      <c r="H43" s="7">
        <v>45765</v>
      </c>
      <c r="I43" s="4" t="s">
        <v>45</v>
      </c>
    </row>
    <row r="44" spans="1:9">
      <c r="A44" s="4">
        <f t="shared" si="0"/>
        <v>42</v>
      </c>
      <c r="B44" s="4" t="s">
        <v>393</v>
      </c>
      <c r="C44" s="4" t="s">
        <v>394</v>
      </c>
      <c r="D44" s="4" t="s">
        <v>395</v>
      </c>
      <c r="E44" s="5">
        <v>2285.59</v>
      </c>
      <c r="F44" s="6">
        <v>318</v>
      </c>
      <c r="G44" s="4">
        <v>13</v>
      </c>
      <c r="H44" s="7">
        <v>46104</v>
      </c>
      <c r="I44" s="4" t="s">
        <v>79</v>
      </c>
    </row>
    <row r="45" spans="1:9">
      <c r="A45" s="4">
        <f t="shared" si="0"/>
        <v>43</v>
      </c>
      <c r="B45" s="4" t="s">
        <v>396</v>
      </c>
      <c r="C45" s="4" t="s">
        <v>397</v>
      </c>
      <c r="D45" s="4" t="s">
        <v>398</v>
      </c>
      <c r="E45" s="5">
        <v>2211.88</v>
      </c>
      <c r="F45" s="6">
        <v>271</v>
      </c>
      <c r="G45" s="4">
        <v>8</v>
      </c>
      <c r="H45" s="7">
        <v>46104</v>
      </c>
      <c r="I45" s="4" t="s">
        <v>79</v>
      </c>
    </row>
    <row r="46" spans="1:9">
      <c r="A46" s="4">
        <f t="shared" si="0"/>
        <v>44</v>
      </c>
      <c r="B46" s="4" t="s">
        <v>124</v>
      </c>
      <c r="C46" s="4" t="s">
        <v>125</v>
      </c>
      <c r="D46" s="4" t="s">
        <v>36</v>
      </c>
      <c r="E46" s="5">
        <v>2170.02</v>
      </c>
      <c r="F46" s="6">
        <v>273</v>
      </c>
      <c r="G46" s="4">
        <v>3</v>
      </c>
      <c r="H46" s="7">
        <v>46038</v>
      </c>
      <c r="I46" s="4" t="s">
        <v>17</v>
      </c>
    </row>
    <row r="47" spans="1:9">
      <c r="A47" s="4">
        <f t="shared" si="0"/>
        <v>45</v>
      </c>
      <c r="B47" s="4" t="s">
        <v>71</v>
      </c>
      <c r="C47" s="4" t="s">
        <v>71</v>
      </c>
      <c r="D47" s="4" t="s">
        <v>72</v>
      </c>
      <c r="E47" s="5">
        <v>1954.99</v>
      </c>
      <c r="F47" s="6">
        <v>283</v>
      </c>
      <c r="G47" s="4">
        <v>9</v>
      </c>
      <c r="H47" s="7">
        <v>46052</v>
      </c>
      <c r="I47" s="4" t="s">
        <v>73</v>
      </c>
    </row>
    <row r="48" spans="1:9">
      <c r="A48" s="4">
        <f t="shared" si="0"/>
        <v>46</v>
      </c>
      <c r="B48" s="4" t="s">
        <v>422</v>
      </c>
      <c r="C48" s="4" t="s">
        <v>422</v>
      </c>
      <c r="D48" s="4" t="s">
        <v>22</v>
      </c>
      <c r="E48" s="5">
        <v>1874</v>
      </c>
      <c r="F48" s="6">
        <v>438</v>
      </c>
      <c r="G48" s="4">
        <v>2</v>
      </c>
      <c r="H48" s="7">
        <v>44974</v>
      </c>
      <c r="I48" s="4" t="s">
        <v>33</v>
      </c>
    </row>
    <row r="49" spans="1:9">
      <c r="A49" s="4">
        <f t="shared" si="0"/>
        <v>47</v>
      </c>
      <c r="B49" s="4" t="s">
        <v>406</v>
      </c>
      <c r="C49" s="4" t="s">
        <v>407</v>
      </c>
      <c r="D49" s="4" t="s">
        <v>94</v>
      </c>
      <c r="E49" s="5">
        <v>1819.59</v>
      </c>
      <c r="F49" s="6">
        <v>294</v>
      </c>
      <c r="G49" s="4">
        <v>12</v>
      </c>
      <c r="H49" s="7">
        <v>46080</v>
      </c>
      <c r="I49" s="4" t="s">
        <v>13</v>
      </c>
    </row>
    <row r="50" spans="1:9">
      <c r="A50" s="4">
        <f t="shared" si="0"/>
        <v>48</v>
      </c>
      <c r="B50" s="4" t="s">
        <v>946</v>
      </c>
      <c r="C50" s="4" t="s">
        <v>490</v>
      </c>
      <c r="D50" s="4" t="s">
        <v>16</v>
      </c>
      <c r="E50" s="5">
        <v>1516.14</v>
      </c>
      <c r="F50" s="6">
        <v>192</v>
      </c>
      <c r="G50" s="4">
        <v>3</v>
      </c>
      <c r="H50" s="7">
        <v>45814</v>
      </c>
      <c r="I50" s="4" t="s">
        <v>33</v>
      </c>
    </row>
    <row r="51" spans="1:9">
      <c r="A51" s="4">
        <f t="shared" si="0"/>
        <v>49</v>
      </c>
      <c r="B51" s="4" t="s">
        <v>449</v>
      </c>
      <c r="C51" s="4" t="s">
        <v>450</v>
      </c>
      <c r="D51" s="4" t="s">
        <v>89</v>
      </c>
      <c r="E51" s="5">
        <v>1489.6</v>
      </c>
      <c r="F51" s="6">
        <v>265</v>
      </c>
      <c r="G51" s="4">
        <v>5</v>
      </c>
      <c r="H51" s="7">
        <v>46080</v>
      </c>
      <c r="I51" s="4" t="s">
        <v>304</v>
      </c>
    </row>
    <row r="52" spans="1:9">
      <c r="A52" s="4">
        <f t="shared" si="0"/>
        <v>50</v>
      </c>
      <c r="B52" s="4" t="s">
        <v>388</v>
      </c>
      <c r="C52" s="4" t="s">
        <v>389</v>
      </c>
      <c r="D52" s="4" t="s">
        <v>390</v>
      </c>
      <c r="E52" s="5">
        <v>1434</v>
      </c>
      <c r="F52" s="6">
        <v>332</v>
      </c>
      <c r="G52" s="16" t="s">
        <v>67</v>
      </c>
      <c r="H52" s="7">
        <v>44807</v>
      </c>
      <c r="I52" s="4" t="s">
        <v>352</v>
      </c>
    </row>
    <row r="53" spans="1:9">
      <c r="A53" s="4">
        <f t="shared" si="0"/>
        <v>51</v>
      </c>
      <c r="B53" s="4" t="s">
        <v>369</v>
      </c>
      <c r="C53" s="4" t="s">
        <v>369</v>
      </c>
      <c r="D53" s="4" t="s">
        <v>22</v>
      </c>
      <c r="E53" s="5">
        <v>1286.74</v>
      </c>
      <c r="F53" s="6">
        <v>289</v>
      </c>
      <c r="G53" s="4">
        <v>5</v>
      </c>
      <c r="H53" s="7">
        <v>44659</v>
      </c>
      <c r="I53" s="4" t="s">
        <v>33</v>
      </c>
    </row>
    <row r="54" spans="1:9">
      <c r="A54" s="4">
        <f t="shared" si="0"/>
        <v>52</v>
      </c>
      <c r="B54" s="4" t="s">
        <v>170</v>
      </c>
      <c r="C54" s="4" t="s">
        <v>170</v>
      </c>
      <c r="D54" s="4" t="s">
        <v>171</v>
      </c>
      <c r="E54" s="5">
        <v>1223.69</v>
      </c>
      <c r="F54" s="6">
        <v>173</v>
      </c>
      <c r="G54" s="4">
        <v>3</v>
      </c>
      <c r="H54" s="7">
        <v>46059</v>
      </c>
      <c r="I54" s="4" t="s">
        <v>172</v>
      </c>
    </row>
    <row r="55" spans="1:9">
      <c r="A55" s="4">
        <f t="shared" si="0"/>
        <v>53</v>
      </c>
      <c r="B55" s="4" t="s">
        <v>937</v>
      </c>
      <c r="C55" s="4" t="s">
        <v>184</v>
      </c>
      <c r="D55" s="4" t="s">
        <v>185</v>
      </c>
      <c r="E55" s="5">
        <v>1166.0999999999999</v>
      </c>
      <c r="F55" s="6">
        <v>147</v>
      </c>
      <c r="G55" s="4">
        <v>5</v>
      </c>
      <c r="H55" s="7">
        <v>46066</v>
      </c>
      <c r="I55" s="4" t="s">
        <v>33</v>
      </c>
    </row>
    <row r="56" spans="1:9">
      <c r="A56" s="4">
        <f t="shared" si="0"/>
        <v>54</v>
      </c>
      <c r="B56" s="4" t="s">
        <v>385</v>
      </c>
      <c r="C56" s="4" t="s">
        <v>386</v>
      </c>
      <c r="D56" s="4" t="s">
        <v>387</v>
      </c>
      <c r="E56" s="5">
        <v>1124.55</v>
      </c>
      <c r="F56" s="6">
        <v>169</v>
      </c>
      <c r="G56" s="4">
        <v>8</v>
      </c>
      <c r="H56" s="7">
        <v>46104</v>
      </c>
      <c r="I56" s="4" t="s">
        <v>79</v>
      </c>
    </row>
    <row r="57" spans="1:9">
      <c r="A57" s="4">
        <f t="shared" si="0"/>
        <v>55</v>
      </c>
      <c r="B57" s="4" t="s">
        <v>480</v>
      </c>
      <c r="C57" s="4" t="s">
        <v>481</v>
      </c>
      <c r="D57" s="4" t="s">
        <v>482</v>
      </c>
      <c r="E57" s="5">
        <v>1071</v>
      </c>
      <c r="F57" s="6">
        <v>238</v>
      </c>
      <c r="G57" s="16" t="s">
        <v>67</v>
      </c>
      <c r="H57" s="7">
        <v>45931</v>
      </c>
      <c r="I57" s="4" t="s">
        <v>352</v>
      </c>
    </row>
    <row r="58" spans="1:9">
      <c r="A58" s="4">
        <f t="shared" si="0"/>
        <v>56</v>
      </c>
      <c r="B58" s="4" t="s">
        <v>436</v>
      </c>
      <c r="C58" s="4" t="s">
        <v>437</v>
      </c>
      <c r="D58" s="4" t="s">
        <v>438</v>
      </c>
      <c r="E58" s="5">
        <v>1013.29</v>
      </c>
      <c r="F58" s="6">
        <v>136</v>
      </c>
      <c r="G58" s="4">
        <v>5</v>
      </c>
      <c r="H58" s="7">
        <v>46104</v>
      </c>
      <c r="I58" s="4" t="s">
        <v>79</v>
      </c>
    </row>
    <row r="59" spans="1:9">
      <c r="A59" s="4">
        <f t="shared" si="0"/>
        <v>57</v>
      </c>
      <c r="B59" s="4" t="s">
        <v>544</v>
      </c>
      <c r="C59" s="4" t="s">
        <v>545</v>
      </c>
      <c r="D59" s="4" t="s">
        <v>546</v>
      </c>
      <c r="E59" s="5">
        <v>850.06</v>
      </c>
      <c r="F59" s="6">
        <v>103</v>
      </c>
      <c r="G59" s="4">
        <v>3</v>
      </c>
      <c r="H59" s="7">
        <v>45919</v>
      </c>
      <c r="I59" s="4" t="s">
        <v>17</v>
      </c>
    </row>
    <row r="60" spans="1:9">
      <c r="A60" s="4">
        <f t="shared" si="0"/>
        <v>58</v>
      </c>
      <c r="B60" s="4" t="s">
        <v>550</v>
      </c>
      <c r="C60" s="4" t="s">
        <v>551</v>
      </c>
      <c r="D60" s="4" t="s">
        <v>16</v>
      </c>
      <c r="E60" s="5">
        <v>833.5</v>
      </c>
      <c r="F60" s="6">
        <v>105</v>
      </c>
      <c r="G60" s="4">
        <v>2</v>
      </c>
      <c r="H60" s="7">
        <v>45933</v>
      </c>
      <c r="I60" s="4" t="s">
        <v>33</v>
      </c>
    </row>
    <row r="61" spans="1:9">
      <c r="A61" s="4">
        <f t="shared" si="0"/>
        <v>59</v>
      </c>
      <c r="B61" s="4" t="s">
        <v>245</v>
      </c>
      <c r="C61" s="4" t="s">
        <v>246</v>
      </c>
      <c r="D61" s="4" t="s">
        <v>247</v>
      </c>
      <c r="E61" s="5">
        <v>723.85</v>
      </c>
      <c r="F61" s="6">
        <v>111</v>
      </c>
      <c r="G61" s="4">
        <v>3</v>
      </c>
      <c r="H61" s="7">
        <v>46059</v>
      </c>
      <c r="I61" s="4" t="s">
        <v>137</v>
      </c>
    </row>
    <row r="62" spans="1:9">
      <c r="A62" s="4">
        <f t="shared" si="0"/>
        <v>60</v>
      </c>
      <c r="B62" s="4" t="s">
        <v>507</v>
      </c>
      <c r="C62" s="4" t="s">
        <v>508</v>
      </c>
      <c r="D62" s="4" t="s">
        <v>509</v>
      </c>
      <c r="E62" s="5">
        <v>639.41999999999996</v>
      </c>
      <c r="F62" s="6">
        <v>119</v>
      </c>
      <c r="G62" s="4">
        <v>7</v>
      </c>
      <c r="H62" s="7">
        <v>46080</v>
      </c>
      <c r="I62" s="4" t="s">
        <v>61</v>
      </c>
    </row>
    <row r="63" spans="1:9">
      <c r="A63" s="4">
        <f t="shared" si="0"/>
        <v>61</v>
      </c>
      <c r="B63" s="4" t="s">
        <v>418</v>
      </c>
      <c r="C63" s="4" t="s">
        <v>418</v>
      </c>
      <c r="D63" s="4" t="s">
        <v>22</v>
      </c>
      <c r="E63" s="5">
        <v>638.75</v>
      </c>
      <c r="F63" s="6">
        <v>150</v>
      </c>
      <c r="G63" s="4">
        <v>1</v>
      </c>
      <c r="H63" s="7">
        <v>46077</v>
      </c>
      <c r="I63" s="4" t="s">
        <v>419</v>
      </c>
    </row>
    <row r="64" spans="1:9">
      <c r="A64" s="4">
        <f t="shared" si="0"/>
        <v>62</v>
      </c>
      <c r="B64" s="4" t="s">
        <v>529</v>
      </c>
      <c r="C64" s="4" t="s">
        <v>530</v>
      </c>
      <c r="D64" s="4" t="s">
        <v>12</v>
      </c>
      <c r="E64" s="5">
        <v>634.74</v>
      </c>
      <c r="F64" s="6">
        <v>97</v>
      </c>
      <c r="G64" s="4">
        <v>5</v>
      </c>
      <c r="H64" s="7">
        <v>46104</v>
      </c>
      <c r="I64" s="4" t="s">
        <v>79</v>
      </c>
    </row>
    <row r="65" spans="1:9">
      <c r="A65" s="4">
        <f t="shared" si="0"/>
        <v>63</v>
      </c>
      <c r="B65" s="4" t="s">
        <v>923</v>
      </c>
      <c r="C65" s="4" t="s">
        <v>412</v>
      </c>
      <c r="D65" s="4" t="s">
        <v>413</v>
      </c>
      <c r="E65" s="5">
        <v>614.14</v>
      </c>
      <c r="F65" s="6">
        <v>91</v>
      </c>
      <c r="G65" s="4">
        <v>3</v>
      </c>
      <c r="H65" s="7">
        <v>45961</v>
      </c>
      <c r="I65" s="4" t="s">
        <v>13</v>
      </c>
    </row>
    <row r="66" spans="1:9">
      <c r="A66" s="4">
        <f t="shared" si="0"/>
        <v>64</v>
      </c>
      <c r="B66" s="4" t="s">
        <v>570</v>
      </c>
      <c r="C66" s="4" t="s">
        <v>571</v>
      </c>
      <c r="D66" s="4" t="s">
        <v>16</v>
      </c>
      <c r="E66" s="5">
        <v>613.58000000000004</v>
      </c>
      <c r="F66" s="6">
        <v>74</v>
      </c>
      <c r="G66" s="4">
        <v>2</v>
      </c>
      <c r="H66" s="7">
        <v>45954</v>
      </c>
      <c r="I66" s="4" t="s">
        <v>263</v>
      </c>
    </row>
    <row r="67" spans="1:9">
      <c r="A67" s="4">
        <f t="shared" ref="A67:A130" si="1">IF(B67&lt;&gt;"",ROW()-2,"")</f>
        <v>65</v>
      </c>
      <c r="B67" s="4" t="s">
        <v>310</v>
      </c>
      <c r="C67" s="4" t="s">
        <v>311</v>
      </c>
      <c r="D67" s="4" t="s">
        <v>312</v>
      </c>
      <c r="E67" s="5">
        <v>593.19999999999982</v>
      </c>
      <c r="F67" s="6">
        <v>98</v>
      </c>
      <c r="G67" s="4">
        <v>4</v>
      </c>
      <c r="H67" s="7">
        <v>46073</v>
      </c>
      <c r="I67" s="4" t="s">
        <v>209</v>
      </c>
    </row>
    <row r="68" spans="1:9">
      <c r="A68" s="4">
        <f t="shared" si="1"/>
        <v>66</v>
      </c>
      <c r="B68" s="4" t="s">
        <v>360</v>
      </c>
      <c r="C68" s="4" t="s">
        <v>361</v>
      </c>
      <c r="D68" s="4" t="s">
        <v>362</v>
      </c>
      <c r="E68" s="5">
        <v>589.54999999999995</v>
      </c>
      <c r="F68" s="6">
        <v>103</v>
      </c>
      <c r="G68" s="4">
        <v>10</v>
      </c>
      <c r="H68" s="7">
        <v>46104</v>
      </c>
      <c r="I68" s="4" t="s">
        <v>79</v>
      </c>
    </row>
    <row r="69" spans="1:9">
      <c r="A69" s="4">
        <f t="shared" si="1"/>
        <v>67</v>
      </c>
      <c r="B69" s="4" t="s">
        <v>477</v>
      </c>
      <c r="C69" s="4" t="s">
        <v>478</v>
      </c>
      <c r="D69" s="4" t="s">
        <v>479</v>
      </c>
      <c r="E69" s="5">
        <v>579.26</v>
      </c>
      <c r="F69" s="6">
        <v>92</v>
      </c>
      <c r="G69" s="4">
        <v>6</v>
      </c>
      <c r="H69" s="7">
        <v>46104</v>
      </c>
      <c r="I69" s="4" t="s">
        <v>79</v>
      </c>
    </row>
    <row r="70" spans="1:9">
      <c r="A70" s="4">
        <f t="shared" si="1"/>
        <v>68</v>
      </c>
      <c r="B70" s="4" t="s">
        <v>542</v>
      </c>
      <c r="C70" s="4" t="s">
        <v>543</v>
      </c>
      <c r="D70" s="4" t="s">
        <v>188</v>
      </c>
      <c r="E70" s="5">
        <v>574</v>
      </c>
      <c r="F70" s="6">
        <v>131</v>
      </c>
      <c r="G70" s="16" t="s">
        <v>67</v>
      </c>
      <c r="H70" s="7">
        <v>45371</v>
      </c>
      <c r="I70" s="4" t="s">
        <v>352</v>
      </c>
    </row>
    <row r="71" spans="1:9">
      <c r="A71" s="4">
        <f t="shared" si="1"/>
        <v>69</v>
      </c>
      <c r="B71" s="4" t="s">
        <v>572</v>
      </c>
      <c r="C71" s="4" t="s">
        <v>573</v>
      </c>
      <c r="D71" s="4" t="s">
        <v>16</v>
      </c>
      <c r="E71" s="5">
        <v>533.21</v>
      </c>
      <c r="F71" s="6">
        <v>66</v>
      </c>
      <c r="G71" s="4">
        <v>3</v>
      </c>
      <c r="H71" s="7">
        <v>45891</v>
      </c>
      <c r="I71" s="4" t="s">
        <v>17</v>
      </c>
    </row>
    <row r="72" spans="1:9">
      <c r="A72" s="4">
        <f t="shared" si="1"/>
        <v>70</v>
      </c>
      <c r="B72" s="4" t="s">
        <v>590</v>
      </c>
      <c r="C72" s="4" t="s">
        <v>591</v>
      </c>
      <c r="D72" s="4" t="s">
        <v>188</v>
      </c>
      <c r="E72" s="5">
        <v>524</v>
      </c>
      <c r="F72" s="6">
        <v>94</v>
      </c>
      <c r="G72" s="4">
        <v>1</v>
      </c>
      <c r="H72" s="7">
        <v>45740</v>
      </c>
      <c r="I72" s="4" t="s">
        <v>79</v>
      </c>
    </row>
    <row r="73" spans="1:9">
      <c r="A73" s="4">
        <f t="shared" si="1"/>
        <v>71</v>
      </c>
      <c r="B73" s="4" t="s">
        <v>592</v>
      </c>
      <c r="C73" s="4" t="s">
        <v>593</v>
      </c>
      <c r="D73" s="4" t="s">
        <v>16</v>
      </c>
      <c r="E73" s="5">
        <v>520.08000000000004</v>
      </c>
      <c r="F73" s="6">
        <v>63</v>
      </c>
      <c r="G73" s="4">
        <v>3</v>
      </c>
      <c r="H73" s="7">
        <v>45723</v>
      </c>
      <c r="I73" s="4" t="s">
        <v>45</v>
      </c>
    </row>
    <row r="74" spans="1:9">
      <c r="A74" s="4">
        <f t="shared" si="1"/>
        <v>72</v>
      </c>
      <c r="B74" s="4" t="s">
        <v>953</v>
      </c>
      <c r="C74" s="4" t="s">
        <v>434</v>
      </c>
      <c r="D74" s="4" t="s">
        <v>435</v>
      </c>
      <c r="E74" s="5">
        <v>510</v>
      </c>
      <c r="F74" s="6">
        <v>114</v>
      </c>
      <c r="G74" s="4">
        <v>1</v>
      </c>
      <c r="H74" s="7">
        <v>45758</v>
      </c>
      <c r="I74" s="4" t="s">
        <v>118</v>
      </c>
    </row>
    <row r="75" spans="1:9">
      <c r="A75" s="4">
        <f t="shared" si="1"/>
        <v>73</v>
      </c>
      <c r="B75" s="4" t="s">
        <v>922</v>
      </c>
      <c r="C75" s="4" t="s">
        <v>301</v>
      </c>
      <c r="D75" s="4" t="s">
        <v>16</v>
      </c>
      <c r="E75" s="5">
        <v>497.52</v>
      </c>
      <c r="F75" s="6">
        <v>58</v>
      </c>
      <c r="G75" s="4">
        <v>2</v>
      </c>
      <c r="H75" s="7">
        <v>45982</v>
      </c>
      <c r="I75" s="4" t="s">
        <v>33</v>
      </c>
    </row>
    <row r="76" spans="1:9">
      <c r="A76" s="4">
        <f t="shared" si="1"/>
        <v>74</v>
      </c>
      <c r="B76" s="4" t="s">
        <v>595</v>
      </c>
      <c r="C76" s="4" t="s">
        <v>596</v>
      </c>
      <c r="D76" s="4" t="s">
        <v>16</v>
      </c>
      <c r="E76" s="5">
        <v>495.44</v>
      </c>
      <c r="F76" s="6">
        <v>59</v>
      </c>
      <c r="G76" s="4">
        <v>2</v>
      </c>
      <c r="H76" s="7">
        <v>45849</v>
      </c>
      <c r="I76" s="4" t="s">
        <v>45</v>
      </c>
    </row>
    <row r="77" spans="1:9">
      <c r="A77" s="4">
        <f t="shared" si="1"/>
        <v>75</v>
      </c>
      <c r="B77" s="4" t="s">
        <v>597</v>
      </c>
      <c r="C77" s="4" t="s">
        <v>597</v>
      </c>
      <c r="D77" s="4" t="s">
        <v>22</v>
      </c>
      <c r="E77" s="5">
        <v>493.96</v>
      </c>
      <c r="F77" s="6">
        <v>68</v>
      </c>
      <c r="G77" s="4">
        <v>3</v>
      </c>
      <c r="H77" s="7">
        <v>45625</v>
      </c>
      <c r="I77" s="4" t="s">
        <v>33</v>
      </c>
    </row>
    <row r="78" spans="1:9">
      <c r="A78" s="4">
        <f t="shared" si="1"/>
        <v>76</v>
      </c>
      <c r="B78" s="4" t="s">
        <v>598</v>
      </c>
      <c r="C78" s="4" t="s">
        <v>599</v>
      </c>
      <c r="D78" s="4" t="s">
        <v>16</v>
      </c>
      <c r="E78" s="5">
        <v>478.51</v>
      </c>
      <c r="F78" s="6">
        <v>58</v>
      </c>
      <c r="G78" s="4">
        <v>2</v>
      </c>
      <c r="H78" s="7">
        <v>45849</v>
      </c>
      <c r="I78" s="4" t="s">
        <v>33</v>
      </c>
    </row>
    <row r="79" spans="1:9">
      <c r="A79" s="4">
        <f t="shared" si="1"/>
        <v>77</v>
      </c>
      <c r="B79" s="4" t="s">
        <v>474</v>
      </c>
      <c r="C79" s="4" t="s">
        <v>475</v>
      </c>
      <c r="D79" s="4" t="s">
        <v>476</v>
      </c>
      <c r="E79" s="5">
        <v>478</v>
      </c>
      <c r="F79" s="6">
        <v>155</v>
      </c>
      <c r="G79" s="16" t="s">
        <v>67</v>
      </c>
      <c r="H79" s="7">
        <v>45955</v>
      </c>
      <c r="I79" s="4" t="s">
        <v>352</v>
      </c>
    </row>
    <row r="80" spans="1:9">
      <c r="A80" s="4">
        <f t="shared" si="1"/>
        <v>78</v>
      </c>
      <c r="B80" s="4" t="s">
        <v>600</v>
      </c>
      <c r="C80" s="4" t="s">
        <v>601</v>
      </c>
      <c r="D80" s="4" t="s">
        <v>16</v>
      </c>
      <c r="E80" s="5">
        <v>467.73</v>
      </c>
      <c r="F80" s="6">
        <v>64</v>
      </c>
      <c r="G80" s="4">
        <v>3</v>
      </c>
      <c r="H80" s="7">
        <v>45527</v>
      </c>
      <c r="I80" s="4" t="s">
        <v>45</v>
      </c>
    </row>
    <row r="81" spans="1:9">
      <c r="A81" s="4">
        <f t="shared" si="1"/>
        <v>79</v>
      </c>
      <c r="B81" s="4" t="s">
        <v>602</v>
      </c>
      <c r="C81" s="4" t="s">
        <v>603</v>
      </c>
      <c r="D81" s="4" t="s">
        <v>16</v>
      </c>
      <c r="E81" s="5">
        <v>458.16</v>
      </c>
      <c r="F81" s="6">
        <v>69</v>
      </c>
      <c r="G81" s="4">
        <v>2</v>
      </c>
      <c r="H81" s="7">
        <v>45793</v>
      </c>
      <c r="I81" s="4" t="s">
        <v>45</v>
      </c>
    </row>
    <row r="82" spans="1:9">
      <c r="A82" s="4">
        <f t="shared" si="1"/>
        <v>80</v>
      </c>
      <c r="B82" s="4" t="s">
        <v>607</v>
      </c>
      <c r="C82" s="4" t="s">
        <v>608</v>
      </c>
      <c r="D82" s="4" t="s">
        <v>12</v>
      </c>
      <c r="E82" s="5">
        <v>444.6</v>
      </c>
      <c r="F82" s="6">
        <v>59</v>
      </c>
      <c r="G82" s="4">
        <v>3</v>
      </c>
      <c r="H82" s="7">
        <v>45688</v>
      </c>
      <c r="I82" s="4" t="s">
        <v>33</v>
      </c>
    </row>
    <row r="83" spans="1:9">
      <c r="A83" s="4">
        <f t="shared" si="1"/>
        <v>81</v>
      </c>
      <c r="B83" s="4" t="s">
        <v>269</v>
      </c>
      <c r="C83" s="4" t="s">
        <v>270</v>
      </c>
      <c r="D83" s="4" t="s">
        <v>258</v>
      </c>
      <c r="E83" s="5">
        <v>438</v>
      </c>
      <c r="F83" s="6">
        <v>69</v>
      </c>
      <c r="G83" s="4">
        <v>3</v>
      </c>
      <c r="H83" s="7">
        <v>46059</v>
      </c>
      <c r="I83" s="4" t="s">
        <v>61</v>
      </c>
    </row>
    <row r="84" spans="1:9">
      <c r="A84" s="4">
        <f t="shared" si="1"/>
        <v>82</v>
      </c>
      <c r="B84" s="4" t="s">
        <v>609</v>
      </c>
      <c r="C84" s="4" t="s">
        <v>610</v>
      </c>
      <c r="D84" s="4" t="s">
        <v>16</v>
      </c>
      <c r="E84" s="5">
        <v>426.85</v>
      </c>
      <c r="F84" s="6">
        <v>51</v>
      </c>
      <c r="G84" s="4">
        <v>3</v>
      </c>
      <c r="H84" s="7">
        <v>45639</v>
      </c>
      <c r="I84" s="4" t="s">
        <v>39</v>
      </c>
    </row>
    <row r="85" spans="1:9">
      <c r="A85" s="4">
        <f t="shared" si="1"/>
        <v>83</v>
      </c>
      <c r="B85" s="4" t="s">
        <v>196</v>
      </c>
      <c r="C85" s="4" t="s">
        <v>197</v>
      </c>
      <c r="D85" s="4" t="s">
        <v>198</v>
      </c>
      <c r="E85" s="5">
        <v>424</v>
      </c>
      <c r="F85" s="6">
        <v>106</v>
      </c>
      <c r="G85" s="4">
        <v>1</v>
      </c>
      <c r="H85" s="7">
        <v>46052</v>
      </c>
      <c r="I85" s="4" t="s">
        <v>118</v>
      </c>
    </row>
    <row r="86" spans="1:9">
      <c r="A86" s="4">
        <f t="shared" si="1"/>
        <v>84</v>
      </c>
      <c r="B86" s="4" t="s">
        <v>557</v>
      </c>
      <c r="C86" s="4" t="s">
        <v>558</v>
      </c>
      <c r="D86" s="4" t="s">
        <v>559</v>
      </c>
      <c r="E86" s="5">
        <v>358.3</v>
      </c>
      <c r="F86" s="6">
        <v>57</v>
      </c>
      <c r="G86" s="4">
        <v>6</v>
      </c>
      <c r="H86" s="7">
        <v>46104</v>
      </c>
      <c r="I86" s="4" t="s">
        <v>79</v>
      </c>
    </row>
    <row r="87" spans="1:9">
      <c r="A87" s="4">
        <f t="shared" si="1"/>
        <v>85</v>
      </c>
      <c r="B87" s="4" t="s">
        <v>930</v>
      </c>
      <c r="C87" s="4" t="s">
        <v>517</v>
      </c>
      <c r="D87" s="4" t="s">
        <v>157</v>
      </c>
      <c r="E87" s="5">
        <v>354</v>
      </c>
      <c r="F87" s="6">
        <v>83</v>
      </c>
      <c r="G87" s="4">
        <v>1</v>
      </c>
      <c r="H87" s="7">
        <v>45975</v>
      </c>
      <c r="I87" s="4" t="s">
        <v>33</v>
      </c>
    </row>
    <row r="88" spans="1:9">
      <c r="A88" s="4">
        <f t="shared" si="1"/>
        <v>86</v>
      </c>
      <c r="B88" s="4" t="s">
        <v>626</v>
      </c>
      <c r="C88" s="4" t="s">
        <v>627</v>
      </c>
      <c r="D88" s="4" t="s">
        <v>16</v>
      </c>
      <c r="E88" s="5">
        <v>343.33</v>
      </c>
      <c r="F88" s="6">
        <v>41</v>
      </c>
      <c r="G88" s="4">
        <v>2</v>
      </c>
      <c r="H88" s="7">
        <v>45772</v>
      </c>
      <c r="I88" s="4" t="s">
        <v>17</v>
      </c>
    </row>
    <row r="89" spans="1:9">
      <c r="A89" s="4">
        <f t="shared" si="1"/>
        <v>87</v>
      </c>
      <c r="B89" s="4" t="s">
        <v>628</v>
      </c>
      <c r="C89" s="4" t="s">
        <v>629</v>
      </c>
      <c r="D89" s="4" t="s">
        <v>16</v>
      </c>
      <c r="E89" s="5">
        <v>334.36</v>
      </c>
      <c r="F89" s="6">
        <v>39</v>
      </c>
      <c r="G89" s="4">
        <v>2</v>
      </c>
      <c r="H89" s="7">
        <v>45744</v>
      </c>
      <c r="I89" s="4" t="s">
        <v>33</v>
      </c>
    </row>
    <row r="90" spans="1:9">
      <c r="A90" s="4">
        <f t="shared" si="1"/>
        <v>88</v>
      </c>
      <c r="B90" s="4" t="s">
        <v>329</v>
      </c>
      <c r="C90" s="4" t="s">
        <v>330</v>
      </c>
      <c r="D90" s="4" t="s">
        <v>157</v>
      </c>
      <c r="E90" s="5">
        <v>326.45</v>
      </c>
      <c r="F90" s="6">
        <v>56</v>
      </c>
      <c r="G90" s="4">
        <v>3</v>
      </c>
      <c r="H90" s="7">
        <v>46073</v>
      </c>
      <c r="I90" s="4" t="s">
        <v>137</v>
      </c>
    </row>
    <row r="91" spans="1:9">
      <c r="A91" s="4">
        <f t="shared" si="1"/>
        <v>89</v>
      </c>
      <c r="B91" s="4" t="s">
        <v>145</v>
      </c>
      <c r="C91" s="4" t="s">
        <v>146</v>
      </c>
      <c r="D91" s="4" t="s">
        <v>16</v>
      </c>
      <c r="E91" s="5">
        <v>317.18</v>
      </c>
      <c r="F91" s="6">
        <v>34</v>
      </c>
      <c r="G91" s="4">
        <v>2</v>
      </c>
      <c r="H91" s="7">
        <v>46017</v>
      </c>
      <c r="I91" s="4" t="s">
        <v>17</v>
      </c>
    </row>
    <row r="92" spans="1:9">
      <c r="A92" s="4">
        <f t="shared" si="1"/>
        <v>90</v>
      </c>
      <c r="B92" s="4" t="s">
        <v>471</v>
      </c>
      <c r="C92" s="4" t="s">
        <v>472</v>
      </c>
      <c r="D92" s="4" t="s">
        <v>473</v>
      </c>
      <c r="E92" s="5">
        <v>303.55</v>
      </c>
      <c r="F92" s="6">
        <v>59</v>
      </c>
      <c r="G92" s="4">
        <v>6</v>
      </c>
      <c r="H92" s="7">
        <v>46104</v>
      </c>
      <c r="I92" s="4" t="s">
        <v>79</v>
      </c>
    </row>
    <row r="93" spans="1:9">
      <c r="A93" s="4">
        <f t="shared" si="1"/>
        <v>91</v>
      </c>
      <c r="B93" s="4" t="s">
        <v>632</v>
      </c>
      <c r="C93" s="4" t="s">
        <v>633</v>
      </c>
      <c r="D93" s="4" t="s">
        <v>16</v>
      </c>
      <c r="E93" s="5">
        <v>302.18</v>
      </c>
      <c r="F93" s="6">
        <v>38</v>
      </c>
      <c r="G93" s="4">
        <v>2</v>
      </c>
      <c r="H93" s="7">
        <v>45940</v>
      </c>
      <c r="I93" s="4" t="s">
        <v>33</v>
      </c>
    </row>
    <row r="94" spans="1:9">
      <c r="A94" s="4">
        <f t="shared" si="1"/>
        <v>92</v>
      </c>
      <c r="B94" s="4" t="s">
        <v>261</v>
      </c>
      <c r="C94" s="4" t="s">
        <v>262</v>
      </c>
      <c r="D94" s="4" t="s">
        <v>111</v>
      </c>
      <c r="E94" s="5">
        <v>285.42</v>
      </c>
      <c r="F94" s="6">
        <v>53</v>
      </c>
      <c r="G94" s="4">
        <v>2</v>
      </c>
      <c r="H94" s="7">
        <v>46010</v>
      </c>
      <c r="I94" s="4" t="s">
        <v>33</v>
      </c>
    </row>
    <row r="95" spans="1:9">
      <c r="A95" s="4">
        <f t="shared" si="1"/>
        <v>93</v>
      </c>
      <c r="B95" s="4" t="s">
        <v>637</v>
      </c>
      <c r="C95" s="4" t="s">
        <v>638</v>
      </c>
      <c r="D95" s="4" t="s">
        <v>16</v>
      </c>
      <c r="E95" s="5">
        <v>278.89999999999998</v>
      </c>
      <c r="F95" s="6">
        <v>39</v>
      </c>
      <c r="G95" s="4">
        <v>2</v>
      </c>
      <c r="H95" s="7">
        <v>45373</v>
      </c>
      <c r="I95" s="4" t="s">
        <v>263</v>
      </c>
    </row>
    <row r="96" spans="1:9">
      <c r="A96" s="4">
        <f t="shared" si="1"/>
        <v>94</v>
      </c>
      <c r="B96" s="4" t="s">
        <v>639</v>
      </c>
      <c r="C96" s="4" t="s">
        <v>640</v>
      </c>
      <c r="D96" s="4" t="s">
        <v>16</v>
      </c>
      <c r="E96" s="5">
        <v>278.69</v>
      </c>
      <c r="F96" s="6">
        <v>40</v>
      </c>
      <c r="G96" s="4">
        <v>2</v>
      </c>
      <c r="H96" s="7">
        <v>45604</v>
      </c>
      <c r="I96" s="4" t="s">
        <v>45</v>
      </c>
    </row>
    <row r="97" spans="1:9">
      <c r="A97" s="4">
        <f t="shared" si="1"/>
        <v>95</v>
      </c>
      <c r="B97" s="4" t="s">
        <v>641</v>
      </c>
      <c r="C97" s="4" t="s">
        <v>642</v>
      </c>
      <c r="D97" s="4" t="s">
        <v>16</v>
      </c>
      <c r="E97" s="5">
        <v>278.68</v>
      </c>
      <c r="F97" s="6">
        <v>36</v>
      </c>
      <c r="G97" s="4">
        <v>3</v>
      </c>
      <c r="H97" s="7">
        <v>45688</v>
      </c>
      <c r="I97" s="4" t="s">
        <v>45</v>
      </c>
    </row>
    <row r="98" spans="1:9">
      <c r="A98" s="4">
        <f t="shared" si="1"/>
        <v>96</v>
      </c>
      <c r="B98" s="4" t="s">
        <v>493</v>
      </c>
      <c r="C98" s="4" t="s">
        <v>494</v>
      </c>
      <c r="D98" s="4" t="s">
        <v>157</v>
      </c>
      <c r="E98" s="5">
        <v>273</v>
      </c>
      <c r="F98" s="6">
        <v>68</v>
      </c>
      <c r="G98" s="4">
        <v>1</v>
      </c>
      <c r="H98" s="7">
        <v>45394</v>
      </c>
      <c r="I98" s="4" t="s">
        <v>118</v>
      </c>
    </row>
    <row r="99" spans="1:9">
      <c r="A99" s="4">
        <f t="shared" si="1"/>
        <v>97</v>
      </c>
      <c r="B99" s="4" t="s">
        <v>643</v>
      </c>
      <c r="C99" s="4" t="s">
        <v>644</v>
      </c>
      <c r="D99" s="4" t="s">
        <v>16</v>
      </c>
      <c r="E99" s="5">
        <v>272.36</v>
      </c>
      <c r="F99" s="6">
        <v>39</v>
      </c>
      <c r="G99" s="4">
        <v>3</v>
      </c>
      <c r="H99" s="7">
        <v>45807</v>
      </c>
      <c r="I99" s="4" t="s">
        <v>17</v>
      </c>
    </row>
    <row r="100" spans="1:9">
      <c r="A100" s="4">
        <f t="shared" si="1"/>
        <v>98</v>
      </c>
      <c r="B100" s="4" t="s">
        <v>645</v>
      </c>
      <c r="C100" s="4" t="s">
        <v>646</v>
      </c>
      <c r="D100" s="4" t="s">
        <v>16</v>
      </c>
      <c r="E100" s="5">
        <v>265.06</v>
      </c>
      <c r="F100" s="6">
        <v>37</v>
      </c>
      <c r="G100" s="4">
        <v>3</v>
      </c>
      <c r="H100" s="7">
        <v>45898</v>
      </c>
      <c r="I100" s="4" t="s">
        <v>17</v>
      </c>
    </row>
    <row r="101" spans="1:9">
      <c r="A101" s="4">
        <f t="shared" si="1"/>
        <v>99</v>
      </c>
      <c r="B101" s="4" t="s">
        <v>954</v>
      </c>
      <c r="C101" s="4" t="s">
        <v>484</v>
      </c>
      <c r="D101" s="4" t="s">
        <v>16</v>
      </c>
      <c r="E101" s="5">
        <v>251.25</v>
      </c>
      <c r="F101" s="6">
        <v>44</v>
      </c>
      <c r="G101" s="4">
        <v>3</v>
      </c>
      <c r="H101" s="7">
        <v>45359</v>
      </c>
      <c r="I101" s="4" t="s">
        <v>33</v>
      </c>
    </row>
    <row r="102" spans="1:9">
      <c r="A102" s="4">
        <f t="shared" si="1"/>
        <v>100</v>
      </c>
      <c r="B102" s="4" t="s">
        <v>924</v>
      </c>
      <c r="C102" s="4" t="s">
        <v>427</v>
      </c>
      <c r="D102" s="4" t="s">
        <v>428</v>
      </c>
      <c r="E102" s="5">
        <v>251.1</v>
      </c>
      <c r="F102" s="6">
        <v>50</v>
      </c>
      <c r="G102" s="4">
        <v>3</v>
      </c>
      <c r="H102" s="7">
        <v>45744</v>
      </c>
      <c r="I102" s="4" t="s">
        <v>79</v>
      </c>
    </row>
    <row r="103" spans="1:9">
      <c r="A103" s="4">
        <f t="shared" si="1"/>
        <v>101</v>
      </c>
      <c r="B103" s="4" t="s">
        <v>955</v>
      </c>
      <c r="C103" s="4" t="s">
        <v>619</v>
      </c>
      <c r="D103" s="4" t="s">
        <v>620</v>
      </c>
      <c r="E103" s="5">
        <v>248</v>
      </c>
      <c r="F103" s="6">
        <v>40</v>
      </c>
      <c r="G103" s="4">
        <v>4</v>
      </c>
      <c r="H103" s="7">
        <v>46104</v>
      </c>
      <c r="I103" s="4" t="s">
        <v>79</v>
      </c>
    </row>
    <row r="104" spans="1:9">
      <c r="A104" s="4">
        <f t="shared" si="1"/>
        <v>102</v>
      </c>
      <c r="B104" s="4" t="s">
        <v>649</v>
      </c>
      <c r="C104" s="4" t="s">
        <v>650</v>
      </c>
      <c r="D104" s="4" t="s">
        <v>16</v>
      </c>
      <c r="E104" s="5">
        <v>247.88</v>
      </c>
      <c r="F104" s="6">
        <v>36</v>
      </c>
      <c r="G104" s="4">
        <v>3</v>
      </c>
      <c r="H104" s="7">
        <v>45373</v>
      </c>
      <c r="I104" s="4" t="s">
        <v>39</v>
      </c>
    </row>
    <row r="105" spans="1:9">
      <c r="A105" s="4">
        <f t="shared" si="1"/>
        <v>103</v>
      </c>
      <c r="B105" s="4" t="s">
        <v>651</v>
      </c>
      <c r="C105" s="4" t="s">
        <v>652</v>
      </c>
      <c r="D105" s="4" t="s">
        <v>16</v>
      </c>
      <c r="E105" s="5">
        <v>247.36</v>
      </c>
      <c r="F105" s="6">
        <v>33</v>
      </c>
      <c r="G105" s="4">
        <v>2</v>
      </c>
      <c r="H105" s="7">
        <v>45856</v>
      </c>
      <c r="I105" s="4" t="s">
        <v>17</v>
      </c>
    </row>
    <row r="106" spans="1:9">
      <c r="A106" s="4">
        <f t="shared" si="1"/>
        <v>104</v>
      </c>
      <c r="B106" s="4" t="s">
        <v>653</v>
      </c>
      <c r="C106" s="4" t="s">
        <v>654</v>
      </c>
      <c r="D106" s="4" t="s">
        <v>16</v>
      </c>
      <c r="E106" s="5">
        <v>247.34</v>
      </c>
      <c r="F106" s="6">
        <v>34</v>
      </c>
      <c r="G106" s="4">
        <v>2</v>
      </c>
      <c r="H106" s="7">
        <v>45345</v>
      </c>
      <c r="I106" s="4" t="s">
        <v>17</v>
      </c>
    </row>
    <row r="107" spans="1:9">
      <c r="A107" s="4">
        <f t="shared" si="1"/>
        <v>105</v>
      </c>
      <c r="B107" s="4" t="s">
        <v>655</v>
      </c>
      <c r="C107" s="4" t="s">
        <v>656</v>
      </c>
      <c r="D107" s="4" t="s">
        <v>657</v>
      </c>
      <c r="E107" s="5">
        <v>246.69</v>
      </c>
      <c r="F107" s="6">
        <v>32</v>
      </c>
      <c r="G107" s="4">
        <v>3</v>
      </c>
      <c r="H107" s="7">
        <v>45730</v>
      </c>
      <c r="I107" s="4" t="s">
        <v>33</v>
      </c>
    </row>
    <row r="108" spans="1:9">
      <c r="A108" s="4">
        <f t="shared" si="1"/>
        <v>106</v>
      </c>
      <c r="B108" s="4" t="s">
        <v>658</v>
      </c>
      <c r="C108" s="4" t="s">
        <v>659</v>
      </c>
      <c r="D108" s="4" t="s">
        <v>198</v>
      </c>
      <c r="E108" s="5">
        <v>242.27</v>
      </c>
      <c r="F108" s="6">
        <v>32</v>
      </c>
      <c r="G108" s="4">
        <v>2</v>
      </c>
      <c r="H108" s="7">
        <v>45870</v>
      </c>
      <c r="I108" s="4" t="s">
        <v>17</v>
      </c>
    </row>
    <row r="109" spans="1:9">
      <c r="A109" s="4">
        <f t="shared" si="1"/>
        <v>107</v>
      </c>
      <c r="B109" s="4" t="s">
        <v>604</v>
      </c>
      <c r="C109" s="4" t="s">
        <v>605</v>
      </c>
      <c r="D109" s="4" t="s">
        <v>606</v>
      </c>
      <c r="E109" s="5">
        <v>239.7</v>
      </c>
      <c r="F109" s="6">
        <v>32</v>
      </c>
      <c r="G109" s="4">
        <v>3</v>
      </c>
      <c r="H109" s="7">
        <v>46003</v>
      </c>
      <c r="I109" s="4" t="s">
        <v>33</v>
      </c>
    </row>
    <row r="110" spans="1:9">
      <c r="A110" s="4">
        <f t="shared" si="1"/>
        <v>108</v>
      </c>
      <c r="B110" s="4" t="s">
        <v>664</v>
      </c>
      <c r="C110" s="4" t="s">
        <v>665</v>
      </c>
      <c r="D110" s="4" t="s">
        <v>16</v>
      </c>
      <c r="E110" s="5">
        <v>234.08</v>
      </c>
      <c r="F110" s="6">
        <v>30</v>
      </c>
      <c r="G110" s="4">
        <v>3</v>
      </c>
      <c r="H110" s="7">
        <v>45723</v>
      </c>
      <c r="I110" s="4" t="s">
        <v>263</v>
      </c>
    </row>
    <row r="111" spans="1:9">
      <c r="A111" s="4">
        <f t="shared" si="1"/>
        <v>109</v>
      </c>
      <c r="B111" s="4" t="s">
        <v>666</v>
      </c>
      <c r="C111" s="4" t="s">
        <v>667</v>
      </c>
      <c r="D111" s="4" t="s">
        <v>16</v>
      </c>
      <c r="E111" s="5">
        <v>229.33</v>
      </c>
      <c r="F111" s="6">
        <v>30</v>
      </c>
      <c r="G111" s="4">
        <v>2</v>
      </c>
      <c r="H111" s="7">
        <v>45597</v>
      </c>
      <c r="I111" s="4" t="s">
        <v>33</v>
      </c>
    </row>
    <row r="112" spans="1:9">
      <c r="A112" s="4">
        <f t="shared" si="1"/>
        <v>110</v>
      </c>
      <c r="B112" s="4" t="s">
        <v>668</v>
      </c>
      <c r="C112" s="4" t="s">
        <v>668</v>
      </c>
      <c r="D112" s="4" t="s">
        <v>669</v>
      </c>
      <c r="E112" s="5">
        <v>228.28</v>
      </c>
      <c r="F112" s="6">
        <v>30</v>
      </c>
      <c r="G112" s="4">
        <v>2</v>
      </c>
      <c r="H112" s="7">
        <v>45317</v>
      </c>
      <c r="I112" s="4" t="s">
        <v>670</v>
      </c>
    </row>
    <row r="113" spans="1:9">
      <c r="A113" s="4">
        <f t="shared" si="1"/>
        <v>111</v>
      </c>
      <c r="B113" s="4" t="s">
        <v>928</v>
      </c>
      <c r="C113" s="4" t="s">
        <v>442</v>
      </c>
      <c r="D113" s="4" t="s">
        <v>162</v>
      </c>
      <c r="E113" s="5">
        <v>226.91</v>
      </c>
      <c r="F113" s="6">
        <v>42</v>
      </c>
      <c r="G113" s="4">
        <v>3</v>
      </c>
      <c r="H113" s="7">
        <v>45303</v>
      </c>
      <c r="I113" s="4" t="s">
        <v>33</v>
      </c>
    </row>
    <row r="114" spans="1:9">
      <c r="A114" s="4">
        <f t="shared" si="1"/>
        <v>112</v>
      </c>
      <c r="B114" s="4" t="s">
        <v>671</v>
      </c>
      <c r="C114" s="4" t="s">
        <v>672</v>
      </c>
      <c r="D114" s="4" t="s">
        <v>16</v>
      </c>
      <c r="E114" s="5">
        <v>221.59</v>
      </c>
      <c r="F114" s="6">
        <v>30</v>
      </c>
      <c r="G114" s="4">
        <v>3</v>
      </c>
      <c r="H114" s="7">
        <v>45534</v>
      </c>
      <c r="I114" s="4" t="s">
        <v>263</v>
      </c>
    </row>
    <row r="115" spans="1:9">
      <c r="A115" s="4">
        <f t="shared" si="1"/>
        <v>113</v>
      </c>
      <c r="B115" s="4" t="s">
        <v>135</v>
      </c>
      <c r="C115" s="4" t="s">
        <v>136</v>
      </c>
      <c r="D115" s="4" t="s">
        <v>16</v>
      </c>
      <c r="E115" s="5">
        <v>219.76</v>
      </c>
      <c r="F115" s="6">
        <v>41</v>
      </c>
      <c r="G115" s="4">
        <v>1</v>
      </c>
      <c r="H115" s="7">
        <v>46024</v>
      </c>
      <c r="I115" s="4" t="s">
        <v>137</v>
      </c>
    </row>
    <row r="116" spans="1:9">
      <c r="A116" s="4">
        <f t="shared" si="1"/>
        <v>114</v>
      </c>
      <c r="B116" s="4" t="s">
        <v>673</v>
      </c>
      <c r="C116" s="4" t="s">
        <v>674</v>
      </c>
      <c r="D116" s="4" t="s">
        <v>16</v>
      </c>
      <c r="E116" s="5">
        <v>216.27</v>
      </c>
      <c r="F116" s="6">
        <v>31</v>
      </c>
      <c r="G116" s="4">
        <v>3</v>
      </c>
      <c r="H116" s="7">
        <v>45366</v>
      </c>
      <c r="I116" s="4" t="s">
        <v>263</v>
      </c>
    </row>
    <row r="117" spans="1:9">
      <c r="A117" s="4">
        <f t="shared" si="1"/>
        <v>115</v>
      </c>
      <c r="B117" s="4" t="s">
        <v>956</v>
      </c>
      <c r="C117" s="4" t="s">
        <v>956</v>
      </c>
      <c r="D117" s="4" t="s">
        <v>22</v>
      </c>
      <c r="E117" s="5">
        <v>211.8</v>
      </c>
      <c r="F117" s="6">
        <v>54</v>
      </c>
      <c r="G117" s="4">
        <v>1</v>
      </c>
      <c r="H117" s="7">
        <v>45740</v>
      </c>
      <c r="I117" s="4" t="s">
        <v>79</v>
      </c>
    </row>
    <row r="118" spans="1:9">
      <c r="A118" s="4">
        <f t="shared" si="1"/>
        <v>116</v>
      </c>
      <c r="B118" s="4" t="s">
        <v>957</v>
      </c>
      <c r="C118" s="4" t="s">
        <v>498</v>
      </c>
      <c r="D118" s="4" t="s">
        <v>499</v>
      </c>
      <c r="E118" s="5">
        <v>210.47</v>
      </c>
      <c r="F118" s="6">
        <v>38</v>
      </c>
      <c r="G118" s="4">
        <v>3</v>
      </c>
      <c r="H118" s="7">
        <v>45814</v>
      </c>
      <c r="I118" s="4" t="s">
        <v>33</v>
      </c>
    </row>
    <row r="119" spans="1:9">
      <c r="A119" s="4">
        <f t="shared" si="1"/>
        <v>117</v>
      </c>
      <c r="B119" s="4" t="s">
        <v>675</v>
      </c>
      <c r="C119" s="4" t="s">
        <v>675</v>
      </c>
      <c r="D119" s="4" t="s">
        <v>22</v>
      </c>
      <c r="E119" s="5">
        <v>210</v>
      </c>
      <c r="F119" s="6">
        <v>34</v>
      </c>
      <c r="G119" s="4">
        <v>1</v>
      </c>
      <c r="H119" s="7">
        <v>43574</v>
      </c>
      <c r="I119" s="4" t="s">
        <v>79</v>
      </c>
    </row>
    <row r="120" spans="1:9">
      <c r="A120" s="4">
        <f t="shared" si="1"/>
        <v>118</v>
      </c>
      <c r="B120" s="4" t="s">
        <v>676</v>
      </c>
      <c r="C120" s="4" t="s">
        <v>677</v>
      </c>
      <c r="D120" s="4" t="s">
        <v>678</v>
      </c>
      <c r="E120" s="5">
        <v>201.51</v>
      </c>
      <c r="F120" s="6">
        <v>28</v>
      </c>
      <c r="G120" s="4">
        <v>2</v>
      </c>
      <c r="H120" s="7">
        <v>45744</v>
      </c>
      <c r="I120" s="4" t="s">
        <v>33</v>
      </c>
    </row>
    <row r="121" spans="1:9">
      <c r="A121" s="4">
        <f t="shared" si="1"/>
        <v>119</v>
      </c>
      <c r="B121" s="4" t="s">
        <v>305</v>
      </c>
      <c r="C121" s="4" t="s">
        <v>306</v>
      </c>
      <c r="D121" s="4" t="s">
        <v>307</v>
      </c>
      <c r="E121" s="5">
        <v>195.5</v>
      </c>
      <c r="F121" s="6">
        <v>35</v>
      </c>
      <c r="G121" s="4">
        <v>2</v>
      </c>
      <c r="H121" s="7">
        <v>46073</v>
      </c>
      <c r="I121" s="4" t="s">
        <v>61</v>
      </c>
    </row>
    <row r="122" spans="1:9">
      <c r="A122" s="4">
        <f t="shared" si="1"/>
        <v>120</v>
      </c>
      <c r="B122" s="4" t="s">
        <v>624</v>
      </c>
      <c r="C122" s="4" t="s">
        <v>625</v>
      </c>
      <c r="D122" s="4" t="s">
        <v>488</v>
      </c>
      <c r="E122" s="5">
        <v>192.85</v>
      </c>
      <c r="F122" s="6">
        <v>28</v>
      </c>
      <c r="G122" s="4">
        <v>4</v>
      </c>
      <c r="H122" s="7">
        <v>46104</v>
      </c>
      <c r="I122" s="4" t="s">
        <v>79</v>
      </c>
    </row>
    <row r="123" spans="1:9">
      <c r="A123" s="4">
        <f t="shared" si="1"/>
        <v>121</v>
      </c>
      <c r="B123" s="4" t="s">
        <v>681</v>
      </c>
      <c r="C123" s="4" t="s">
        <v>682</v>
      </c>
      <c r="D123" s="4" t="s">
        <v>683</v>
      </c>
      <c r="E123" s="5">
        <v>192</v>
      </c>
      <c r="F123" s="6">
        <v>48</v>
      </c>
      <c r="G123" s="4">
        <v>1</v>
      </c>
      <c r="H123" s="7">
        <v>45740</v>
      </c>
      <c r="I123" s="4" t="s">
        <v>79</v>
      </c>
    </row>
    <row r="124" spans="1:9">
      <c r="A124" s="4">
        <f t="shared" si="1"/>
        <v>122</v>
      </c>
      <c r="B124" s="4" t="s">
        <v>402</v>
      </c>
      <c r="C124" s="4" t="s">
        <v>403</v>
      </c>
      <c r="D124" s="4" t="s">
        <v>111</v>
      </c>
      <c r="E124" s="5">
        <v>191.96</v>
      </c>
      <c r="F124" s="6">
        <v>23</v>
      </c>
      <c r="G124" s="4">
        <v>2</v>
      </c>
      <c r="H124" s="7">
        <v>45975</v>
      </c>
      <c r="I124" s="4" t="s">
        <v>33</v>
      </c>
    </row>
    <row r="125" spans="1:9">
      <c r="A125" s="4">
        <f t="shared" si="1"/>
        <v>123</v>
      </c>
      <c r="B125" s="4" t="s">
        <v>662</v>
      </c>
      <c r="C125" s="4" t="s">
        <v>663</v>
      </c>
      <c r="D125" s="4" t="s">
        <v>247</v>
      </c>
      <c r="E125" s="5">
        <v>190.86</v>
      </c>
      <c r="F125" s="6">
        <v>35</v>
      </c>
      <c r="G125" s="4">
        <v>5</v>
      </c>
      <c r="H125" s="7">
        <v>46104</v>
      </c>
      <c r="I125" s="4" t="s">
        <v>79</v>
      </c>
    </row>
    <row r="126" spans="1:9">
      <c r="A126" s="4">
        <f t="shared" si="1"/>
        <v>124</v>
      </c>
      <c r="B126" s="4" t="s">
        <v>518</v>
      </c>
      <c r="C126" s="4" t="s">
        <v>519</v>
      </c>
      <c r="D126" s="4" t="s">
        <v>520</v>
      </c>
      <c r="E126" s="5">
        <v>184.5</v>
      </c>
      <c r="F126" s="6">
        <v>31</v>
      </c>
      <c r="G126" s="4">
        <v>3</v>
      </c>
      <c r="H126" s="7">
        <v>46108</v>
      </c>
      <c r="I126" s="4" t="s">
        <v>521</v>
      </c>
    </row>
    <row r="127" spans="1:9">
      <c r="A127" s="4">
        <f t="shared" si="1"/>
        <v>125</v>
      </c>
      <c r="B127" s="4" t="s">
        <v>611</v>
      </c>
      <c r="C127" s="4" t="s">
        <v>612</v>
      </c>
      <c r="D127" s="4" t="s">
        <v>188</v>
      </c>
      <c r="E127" s="5">
        <v>183.5</v>
      </c>
      <c r="F127" s="6">
        <v>36</v>
      </c>
      <c r="G127" s="4">
        <v>3</v>
      </c>
      <c r="H127" s="7">
        <v>46104</v>
      </c>
      <c r="I127" s="4" t="s">
        <v>79</v>
      </c>
    </row>
    <row r="128" spans="1:9">
      <c r="A128" s="4">
        <f t="shared" si="1"/>
        <v>126</v>
      </c>
      <c r="B128" s="4" t="s">
        <v>693</v>
      </c>
      <c r="C128" s="4" t="s">
        <v>694</v>
      </c>
      <c r="D128" s="4" t="s">
        <v>16</v>
      </c>
      <c r="E128" s="5">
        <v>178.33</v>
      </c>
      <c r="F128" s="6">
        <v>26</v>
      </c>
      <c r="G128" s="4">
        <v>3</v>
      </c>
      <c r="H128" s="7">
        <v>45912</v>
      </c>
      <c r="I128" s="4" t="s">
        <v>33</v>
      </c>
    </row>
    <row r="129" spans="1:9">
      <c r="A129" s="4">
        <f t="shared" si="1"/>
        <v>127</v>
      </c>
      <c r="B129" s="4" t="s">
        <v>697</v>
      </c>
      <c r="C129" s="4" t="s">
        <v>698</v>
      </c>
      <c r="D129" s="4" t="s">
        <v>16</v>
      </c>
      <c r="E129" s="5">
        <v>172.87</v>
      </c>
      <c r="F129" s="6">
        <v>21</v>
      </c>
      <c r="G129" s="4">
        <v>1</v>
      </c>
      <c r="H129" s="7">
        <v>41509</v>
      </c>
      <c r="I129" s="4" t="s">
        <v>45</v>
      </c>
    </row>
    <row r="130" spans="1:9">
      <c r="A130" s="4">
        <f t="shared" si="1"/>
        <v>128</v>
      </c>
      <c r="B130" s="4" t="s">
        <v>699</v>
      </c>
      <c r="C130" s="4" t="s">
        <v>700</v>
      </c>
      <c r="D130" s="4" t="s">
        <v>488</v>
      </c>
      <c r="E130" s="5">
        <v>172.64</v>
      </c>
      <c r="F130" s="6">
        <v>21</v>
      </c>
      <c r="G130" s="4">
        <v>1</v>
      </c>
      <c r="H130" s="7">
        <v>45961</v>
      </c>
      <c r="I130" s="4" t="s">
        <v>17</v>
      </c>
    </row>
    <row r="131" spans="1:9">
      <c r="A131" s="4">
        <f t="shared" ref="A131:A194" si="2">IF(B131&lt;&gt;"",ROW()-2,"")</f>
        <v>129</v>
      </c>
      <c r="B131" s="4" t="s">
        <v>701</v>
      </c>
      <c r="C131" s="4" t="s">
        <v>702</v>
      </c>
      <c r="D131" s="4" t="s">
        <v>703</v>
      </c>
      <c r="E131" s="5">
        <v>171.46</v>
      </c>
      <c r="F131" s="6">
        <v>27</v>
      </c>
      <c r="G131" s="4">
        <v>3</v>
      </c>
      <c r="H131" s="7">
        <v>46104</v>
      </c>
      <c r="I131" s="4" t="s">
        <v>79</v>
      </c>
    </row>
    <row r="132" spans="1:9">
      <c r="A132" s="4">
        <f t="shared" si="2"/>
        <v>130</v>
      </c>
      <c r="B132" s="4" t="s">
        <v>400</v>
      </c>
      <c r="C132" s="4" t="s">
        <v>401</v>
      </c>
      <c r="D132" s="4" t="s">
        <v>89</v>
      </c>
      <c r="E132" s="5">
        <v>163.30000000000001</v>
      </c>
      <c r="F132" s="6">
        <v>44</v>
      </c>
      <c r="G132" s="4">
        <v>3</v>
      </c>
      <c r="H132" s="7">
        <v>44855</v>
      </c>
      <c r="I132" s="4" t="s">
        <v>33</v>
      </c>
    </row>
    <row r="133" spans="1:9">
      <c r="A133" s="4">
        <f t="shared" si="2"/>
        <v>131</v>
      </c>
      <c r="B133" s="4" t="s">
        <v>714</v>
      </c>
      <c r="C133" s="4" t="s">
        <v>715</v>
      </c>
      <c r="D133" s="4" t="s">
        <v>16</v>
      </c>
      <c r="E133" s="5">
        <v>158.19</v>
      </c>
      <c r="F133" s="6">
        <v>20</v>
      </c>
      <c r="G133" s="4">
        <v>3</v>
      </c>
      <c r="H133" s="7">
        <v>45940</v>
      </c>
      <c r="I133" s="4" t="s">
        <v>33</v>
      </c>
    </row>
    <row r="134" spans="1:9">
      <c r="A134" s="4">
        <f t="shared" si="2"/>
        <v>132</v>
      </c>
      <c r="B134" s="4" t="s">
        <v>716</v>
      </c>
      <c r="C134" s="4" t="s">
        <v>717</v>
      </c>
      <c r="D134" s="4" t="s">
        <v>16</v>
      </c>
      <c r="E134" s="5">
        <v>149.9</v>
      </c>
      <c r="F134" s="6">
        <v>18</v>
      </c>
      <c r="G134" s="4">
        <v>3</v>
      </c>
      <c r="H134" s="7">
        <v>45695</v>
      </c>
      <c r="I134" s="4" t="s">
        <v>33</v>
      </c>
    </row>
    <row r="135" spans="1:9">
      <c r="A135" s="4">
        <f t="shared" si="2"/>
        <v>133</v>
      </c>
      <c r="B135" s="4" t="s">
        <v>718</v>
      </c>
      <c r="C135" s="4" t="s">
        <v>719</v>
      </c>
      <c r="D135" s="4" t="s">
        <v>720</v>
      </c>
      <c r="E135" s="5">
        <v>147.1</v>
      </c>
      <c r="F135" s="6">
        <v>19</v>
      </c>
      <c r="G135" s="4">
        <v>1</v>
      </c>
      <c r="H135" s="7">
        <v>44655</v>
      </c>
      <c r="I135" s="4" t="s">
        <v>79</v>
      </c>
    </row>
    <row r="136" spans="1:9">
      <c r="A136" s="4">
        <f t="shared" si="2"/>
        <v>134</v>
      </c>
      <c r="B136" s="4" t="s">
        <v>721</v>
      </c>
      <c r="C136" s="4" t="s">
        <v>722</v>
      </c>
      <c r="D136" s="4" t="s">
        <v>16</v>
      </c>
      <c r="E136" s="5">
        <v>146.94999999999999</v>
      </c>
      <c r="F136" s="6">
        <v>21</v>
      </c>
      <c r="G136" s="4">
        <v>2</v>
      </c>
      <c r="H136" s="7">
        <v>45303</v>
      </c>
      <c r="I136" s="4" t="s">
        <v>263</v>
      </c>
    </row>
    <row r="137" spans="1:9">
      <c r="A137" s="4">
        <f t="shared" si="2"/>
        <v>135</v>
      </c>
      <c r="B137" s="4" t="s">
        <v>706</v>
      </c>
      <c r="C137" s="4" t="s">
        <v>707</v>
      </c>
      <c r="D137" s="4" t="s">
        <v>708</v>
      </c>
      <c r="E137" s="5">
        <v>145.19999999999999</v>
      </c>
      <c r="F137" s="6">
        <v>25</v>
      </c>
      <c r="G137" s="4">
        <v>5</v>
      </c>
      <c r="H137" s="7">
        <v>46104</v>
      </c>
      <c r="I137" s="4" t="s">
        <v>79</v>
      </c>
    </row>
    <row r="138" spans="1:9">
      <c r="A138" s="4">
        <f t="shared" si="2"/>
        <v>136</v>
      </c>
      <c r="B138" s="4" t="s">
        <v>723</v>
      </c>
      <c r="C138" s="4" t="s">
        <v>724</v>
      </c>
      <c r="D138" s="4" t="s">
        <v>16</v>
      </c>
      <c r="E138" s="5">
        <v>138.03</v>
      </c>
      <c r="F138" s="6">
        <v>18</v>
      </c>
      <c r="G138" s="4">
        <v>2</v>
      </c>
      <c r="H138" s="7">
        <v>45905</v>
      </c>
      <c r="I138" s="4" t="s">
        <v>33</v>
      </c>
    </row>
    <row r="139" spans="1:9">
      <c r="A139" s="4">
        <f t="shared" si="2"/>
        <v>137</v>
      </c>
      <c r="B139" s="4" t="s">
        <v>727</v>
      </c>
      <c r="C139" s="4" t="s">
        <v>728</v>
      </c>
      <c r="D139" s="4" t="s">
        <v>16</v>
      </c>
      <c r="E139" s="5">
        <v>134.49</v>
      </c>
      <c r="F139" s="6">
        <v>18</v>
      </c>
      <c r="G139" s="4">
        <v>2</v>
      </c>
      <c r="H139" s="7">
        <v>45548</v>
      </c>
      <c r="I139" s="4" t="s">
        <v>33</v>
      </c>
    </row>
    <row r="140" spans="1:9">
      <c r="A140" s="4">
        <f t="shared" si="2"/>
        <v>138</v>
      </c>
      <c r="B140" s="4" t="s">
        <v>647</v>
      </c>
      <c r="C140" s="4" t="s">
        <v>648</v>
      </c>
      <c r="D140" s="4" t="s">
        <v>188</v>
      </c>
      <c r="E140" s="5">
        <v>134.06</v>
      </c>
      <c r="F140" s="6">
        <v>31</v>
      </c>
      <c r="G140" s="4">
        <v>3</v>
      </c>
      <c r="H140" s="7">
        <v>45765</v>
      </c>
      <c r="I140" s="4" t="s">
        <v>33</v>
      </c>
    </row>
    <row r="141" spans="1:9">
      <c r="A141" s="4">
        <f t="shared" si="2"/>
        <v>139</v>
      </c>
      <c r="B141" s="4" t="s">
        <v>731</v>
      </c>
      <c r="C141" s="4" t="s">
        <v>732</v>
      </c>
      <c r="D141" s="4" t="s">
        <v>733</v>
      </c>
      <c r="E141" s="5">
        <v>133.72999999999999</v>
      </c>
      <c r="F141" s="6">
        <v>18</v>
      </c>
      <c r="G141" s="4">
        <v>3</v>
      </c>
      <c r="H141" s="7">
        <v>45590</v>
      </c>
      <c r="I141" s="4" t="s">
        <v>33</v>
      </c>
    </row>
    <row r="142" spans="1:9">
      <c r="A142" s="4">
        <f t="shared" si="2"/>
        <v>140</v>
      </c>
      <c r="B142" s="4" t="s">
        <v>739</v>
      </c>
      <c r="C142" s="4" t="s">
        <v>740</v>
      </c>
      <c r="D142" s="4" t="s">
        <v>16</v>
      </c>
      <c r="E142" s="5">
        <v>132.13999999999999</v>
      </c>
      <c r="F142" s="6">
        <v>19</v>
      </c>
      <c r="G142" s="4">
        <v>3</v>
      </c>
      <c r="H142" s="7">
        <v>45513</v>
      </c>
      <c r="I142" s="4" t="s">
        <v>33</v>
      </c>
    </row>
    <row r="143" spans="1:9">
      <c r="A143" s="4">
        <f t="shared" si="2"/>
        <v>141</v>
      </c>
      <c r="B143" s="4" t="s">
        <v>741</v>
      </c>
      <c r="C143" s="4" t="s">
        <v>742</v>
      </c>
      <c r="D143" s="4" t="s">
        <v>16</v>
      </c>
      <c r="E143" s="5">
        <v>131.44</v>
      </c>
      <c r="F143" s="6">
        <v>16</v>
      </c>
      <c r="G143" s="4">
        <v>2</v>
      </c>
      <c r="H143" s="7">
        <v>45786</v>
      </c>
      <c r="I143" s="4" t="s">
        <v>33</v>
      </c>
    </row>
    <row r="144" spans="1:9">
      <c r="A144" s="4">
        <f t="shared" si="2"/>
        <v>142</v>
      </c>
      <c r="B144" s="4" t="s">
        <v>743</v>
      </c>
      <c r="C144" s="4" t="s">
        <v>744</v>
      </c>
      <c r="D144" s="4" t="s">
        <v>16</v>
      </c>
      <c r="E144" s="5">
        <v>126.07</v>
      </c>
      <c r="F144" s="6">
        <v>15</v>
      </c>
      <c r="G144" s="4">
        <v>1</v>
      </c>
      <c r="H144" s="7">
        <v>45492</v>
      </c>
      <c r="I144" s="4" t="s">
        <v>745</v>
      </c>
    </row>
    <row r="145" spans="1:9">
      <c r="A145" s="4">
        <f t="shared" si="2"/>
        <v>143</v>
      </c>
      <c r="B145" s="4" t="s">
        <v>746</v>
      </c>
      <c r="C145" s="4" t="s">
        <v>747</v>
      </c>
      <c r="D145" s="4" t="s">
        <v>657</v>
      </c>
      <c r="E145" s="5">
        <v>121.54</v>
      </c>
      <c r="F145" s="6">
        <v>14</v>
      </c>
      <c r="G145" s="4">
        <v>3</v>
      </c>
      <c r="H145" s="7">
        <v>45975</v>
      </c>
      <c r="I145" s="4" t="s">
        <v>33</v>
      </c>
    </row>
    <row r="146" spans="1:9">
      <c r="A146" s="4">
        <f t="shared" si="2"/>
        <v>144</v>
      </c>
      <c r="B146" s="4" t="s">
        <v>725</v>
      </c>
      <c r="C146" s="4" t="s">
        <v>726</v>
      </c>
      <c r="D146" s="4" t="s">
        <v>499</v>
      </c>
      <c r="E146" s="5">
        <v>120.6</v>
      </c>
      <c r="F146" s="6">
        <v>17</v>
      </c>
      <c r="G146" s="4">
        <v>4</v>
      </c>
      <c r="H146" s="7">
        <v>46104</v>
      </c>
      <c r="I146" s="4" t="s">
        <v>79</v>
      </c>
    </row>
    <row r="147" spans="1:9">
      <c r="A147" s="4">
        <f t="shared" si="2"/>
        <v>145</v>
      </c>
      <c r="B147" s="4" t="s">
        <v>750</v>
      </c>
      <c r="C147" s="4" t="s">
        <v>751</v>
      </c>
      <c r="D147" s="4" t="s">
        <v>16</v>
      </c>
      <c r="E147" s="5">
        <v>115.34</v>
      </c>
      <c r="F147" s="6">
        <v>15</v>
      </c>
      <c r="G147" s="4">
        <v>3</v>
      </c>
      <c r="H147" s="7">
        <v>45709</v>
      </c>
      <c r="I147" s="4" t="s">
        <v>33</v>
      </c>
    </row>
    <row r="148" spans="1:9">
      <c r="A148" s="4">
        <f t="shared" si="2"/>
        <v>146</v>
      </c>
      <c r="B148" s="4" t="s">
        <v>754</v>
      </c>
      <c r="C148" s="4" t="s">
        <v>755</v>
      </c>
      <c r="D148" s="4" t="s">
        <v>16</v>
      </c>
      <c r="E148" s="5">
        <v>115.23</v>
      </c>
      <c r="F148" s="6">
        <v>16</v>
      </c>
      <c r="G148" s="4">
        <v>3</v>
      </c>
      <c r="H148" s="7">
        <v>45331</v>
      </c>
      <c r="I148" s="4" t="s">
        <v>33</v>
      </c>
    </row>
    <row r="149" spans="1:9">
      <c r="A149" s="4">
        <f t="shared" si="2"/>
        <v>147</v>
      </c>
      <c r="B149" s="4" t="s">
        <v>760</v>
      </c>
      <c r="C149" s="4" t="s">
        <v>761</v>
      </c>
      <c r="D149" s="4" t="s">
        <v>16</v>
      </c>
      <c r="E149" s="5">
        <v>107.36</v>
      </c>
      <c r="F149" s="6">
        <v>16</v>
      </c>
      <c r="G149" s="4">
        <v>3</v>
      </c>
      <c r="H149" s="7">
        <v>45639</v>
      </c>
      <c r="I149" s="4" t="s">
        <v>45</v>
      </c>
    </row>
    <row r="150" spans="1:9">
      <c r="A150" s="4">
        <f t="shared" si="2"/>
        <v>148</v>
      </c>
      <c r="B150" s="4" t="s">
        <v>764</v>
      </c>
      <c r="C150" s="4" t="s">
        <v>765</v>
      </c>
      <c r="D150" s="4" t="s">
        <v>16</v>
      </c>
      <c r="E150" s="5">
        <v>103.67</v>
      </c>
      <c r="F150" s="6">
        <v>16</v>
      </c>
      <c r="G150" s="4">
        <v>2</v>
      </c>
      <c r="H150" s="7">
        <v>45933</v>
      </c>
      <c r="I150" s="4" t="s">
        <v>33</v>
      </c>
    </row>
    <row r="151" spans="1:9">
      <c r="A151" s="4">
        <f t="shared" si="2"/>
        <v>149</v>
      </c>
      <c r="B151" s="4" t="s">
        <v>766</v>
      </c>
      <c r="C151" s="4" t="s">
        <v>767</v>
      </c>
      <c r="D151" s="4" t="s">
        <v>16</v>
      </c>
      <c r="E151" s="5">
        <v>101.52</v>
      </c>
      <c r="F151" s="6">
        <v>14</v>
      </c>
      <c r="G151" s="4">
        <v>2</v>
      </c>
      <c r="H151" s="7">
        <v>45968</v>
      </c>
      <c r="I151" s="4" t="s">
        <v>33</v>
      </c>
    </row>
    <row r="152" spans="1:9">
      <c r="A152" s="4">
        <f t="shared" si="2"/>
        <v>150</v>
      </c>
      <c r="B152" s="4" t="s">
        <v>771</v>
      </c>
      <c r="C152" s="4" t="s">
        <v>772</v>
      </c>
      <c r="D152" s="4" t="s">
        <v>773</v>
      </c>
      <c r="E152" s="5">
        <v>97.52</v>
      </c>
      <c r="F152" s="6">
        <v>23</v>
      </c>
      <c r="G152" s="4">
        <v>3</v>
      </c>
      <c r="H152" s="7">
        <v>45331</v>
      </c>
      <c r="I152" s="4" t="s">
        <v>33</v>
      </c>
    </row>
    <row r="153" spans="1:9">
      <c r="A153" s="4">
        <f t="shared" si="2"/>
        <v>151</v>
      </c>
      <c r="B153" s="4" t="s">
        <v>774</v>
      </c>
      <c r="C153" s="4" t="s">
        <v>775</v>
      </c>
      <c r="D153" s="4" t="s">
        <v>16</v>
      </c>
      <c r="E153" s="5">
        <v>96.23</v>
      </c>
      <c r="F153" s="6">
        <v>13</v>
      </c>
      <c r="G153" s="4">
        <v>3</v>
      </c>
      <c r="H153" s="7">
        <v>45898</v>
      </c>
      <c r="I153" s="4" t="s">
        <v>33</v>
      </c>
    </row>
    <row r="154" spans="1:9">
      <c r="A154" s="4">
        <f t="shared" si="2"/>
        <v>152</v>
      </c>
      <c r="B154" s="4" t="s">
        <v>776</v>
      </c>
      <c r="C154" s="4" t="s">
        <v>777</v>
      </c>
      <c r="D154" s="4" t="s">
        <v>778</v>
      </c>
      <c r="E154" s="5">
        <v>95.36</v>
      </c>
      <c r="F154" s="6">
        <v>12</v>
      </c>
      <c r="G154" s="4">
        <v>3</v>
      </c>
      <c r="H154" s="7">
        <v>45716</v>
      </c>
      <c r="I154" s="4" t="s">
        <v>33</v>
      </c>
    </row>
    <row r="155" spans="1:9">
      <c r="A155" s="4">
        <f t="shared" si="2"/>
        <v>153</v>
      </c>
      <c r="B155" s="4" t="s">
        <v>785</v>
      </c>
      <c r="C155" s="4" t="s">
        <v>785</v>
      </c>
      <c r="D155" s="4" t="s">
        <v>16</v>
      </c>
      <c r="E155" s="5">
        <v>89.67</v>
      </c>
      <c r="F155" s="6">
        <v>13</v>
      </c>
      <c r="G155" s="4">
        <v>3</v>
      </c>
      <c r="H155" s="7">
        <v>45758</v>
      </c>
      <c r="I155" s="4" t="s">
        <v>33</v>
      </c>
    </row>
    <row r="156" spans="1:9">
      <c r="A156" s="4">
        <f t="shared" si="2"/>
        <v>154</v>
      </c>
      <c r="B156" s="4" t="s">
        <v>737</v>
      </c>
      <c r="C156" s="4" t="s">
        <v>738</v>
      </c>
      <c r="D156" s="4" t="s">
        <v>312</v>
      </c>
      <c r="E156" s="5">
        <v>87</v>
      </c>
      <c r="F156" s="6">
        <v>19</v>
      </c>
      <c r="G156" s="4">
        <v>1</v>
      </c>
      <c r="H156" s="7">
        <v>44113</v>
      </c>
      <c r="I156" s="4" t="s">
        <v>33</v>
      </c>
    </row>
    <row r="157" spans="1:9">
      <c r="A157" s="4">
        <f t="shared" si="2"/>
        <v>155</v>
      </c>
      <c r="B157" s="4" t="s">
        <v>788</v>
      </c>
      <c r="C157" s="4" t="s">
        <v>789</v>
      </c>
      <c r="D157" s="4" t="s">
        <v>16</v>
      </c>
      <c r="E157" s="5">
        <v>84.42</v>
      </c>
      <c r="F157" s="6">
        <v>8</v>
      </c>
      <c r="G157" s="4">
        <v>2</v>
      </c>
      <c r="H157" s="7">
        <v>42531</v>
      </c>
      <c r="I157" s="4" t="s">
        <v>45</v>
      </c>
    </row>
    <row r="158" spans="1:9">
      <c r="A158" s="4">
        <f t="shared" si="2"/>
        <v>156</v>
      </c>
      <c r="B158" s="4" t="s">
        <v>686</v>
      </c>
      <c r="C158" s="4" t="s">
        <v>687</v>
      </c>
      <c r="D158" s="4" t="s">
        <v>688</v>
      </c>
      <c r="E158" s="5">
        <v>81</v>
      </c>
      <c r="F158" s="6">
        <v>18</v>
      </c>
      <c r="G158" s="4">
        <v>1</v>
      </c>
      <c r="H158" s="7">
        <v>44694</v>
      </c>
      <c r="I158" s="4" t="s">
        <v>209</v>
      </c>
    </row>
    <row r="159" spans="1:9">
      <c r="A159" s="4">
        <f t="shared" si="2"/>
        <v>157</v>
      </c>
      <c r="B159" s="4" t="s">
        <v>792</v>
      </c>
      <c r="C159" s="4" t="s">
        <v>793</v>
      </c>
      <c r="D159" s="4" t="s">
        <v>16</v>
      </c>
      <c r="E159" s="5">
        <v>79.83</v>
      </c>
      <c r="F159" s="6">
        <v>9</v>
      </c>
      <c r="G159" s="4">
        <v>1</v>
      </c>
      <c r="H159" s="7">
        <v>45905</v>
      </c>
      <c r="I159" s="4" t="s">
        <v>45</v>
      </c>
    </row>
    <row r="160" spans="1:9">
      <c r="A160" s="4">
        <f t="shared" si="2"/>
        <v>158</v>
      </c>
      <c r="B160" s="4" t="s">
        <v>794</v>
      </c>
      <c r="C160" s="4" t="s">
        <v>795</v>
      </c>
      <c r="D160" s="4" t="s">
        <v>16</v>
      </c>
      <c r="E160" s="5">
        <v>78.290000000000006</v>
      </c>
      <c r="F160" s="6">
        <v>9</v>
      </c>
      <c r="G160" s="4">
        <v>2</v>
      </c>
      <c r="H160" s="7">
        <v>45632</v>
      </c>
      <c r="I160" s="4" t="s">
        <v>45</v>
      </c>
    </row>
    <row r="161" spans="1:9">
      <c r="A161" s="4">
        <f t="shared" si="2"/>
        <v>159</v>
      </c>
      <c r="B161" s="4" t="s">
        <v>796</v>
      </c>
      <c r="C161" s="4" t="s">
        <v>796</v>
      </c>
      <c r="D161" s="4" t="s">
        <v>488</v>
      </c>
      <c r="E161" s="5">
        <v>77.67</v>
      </c>
      <c r="F161" s="6">
        <v>10</v>
      </c>
      <c r="G161" s="4">
        <v>2</v>
      </c>
      <c r="H161" s="7">
        <v>45030</v>
      </c>
      <c r="I161" s="4" t="s">
        <v>17</v>
      </c>
    </row>
    <row r="162" spans="1:9">
      <c r="A162" s="4">
        <f t="shared" si="2"/>
        <v>160</v>
      </c>
      <c r="B162" s="4" t="s">
        <v>797</v>
      </c>
      <c r="C162" s="4" t="s">
        <v>798</v>
      </c>
      <c r="D162" s="4" t="s">
        <v>16</v>
      </c>
      <c r="E162" s="5">
        <v>76.180000000000007</v>
      </c>
      <c r="F162" s="6">
        <v>11</v>
      </c>
      <c r="G162" s="4">
        <v>3</v>
      </c>
      <c r="H162" s="7">
        <v>45786</v>
      </c>
      <c r="I162" s="4" t="s">
        <v>33</v>
      </c>
    </row>
    <row r="163" spans="1:9">
      <c r="A163" s="4">
        <f t="shared" si="2"/>
        <v>161</v>
      </c>
      <c r="B163" s="4" t="s">
        <v>799</v>
      </c>
      <c r="C163" s="4" t="s">
        <v>800</v>
      </c>
      <c r="D163" s="4" t="s">
        <v>16</v>
      </c>
      <c r="E163" s="5">
        <v>76.069999999999993</v>
      </c>
      <c r="F163" s="6">
        <v>10</v>
      </c>
      <c r="G163" s="4">
        <v>2</v>
      </c>
      <c r="H163" s="7">
        <v>45744</v>
      </c>
      <c r="I163" s="4" t="s">
        <v>33</v>
      </c>
    </row>
    <row r="164" spans="1:9">
      <c r="A164" s="4">
        <f t="shared" si="2"/>
        <v>162</v>
      </c>
      <c r="B164" s="4" t="s">
        <v>945</v>
      </c>
      <c r="C164" s="4" t="s">
        <v>735</v>
      </c>
      <c r="D164" s="4" t="s">
        <v>736</v>
      </c>
      <c r="E164" s="5">
        <v>73.8</v>
      </c>
      <c r="F164" s="6">
        <v>15</v>
      </c>
      <c r="G164" s="4">
        <v>1</v>
      </c>
      <c r="H164" s="7">
        <v>43560</v>
      </c>
      <c r="I164" s="4" t="s">
        <v>33</v>
      </c>
    </row>
    <row r="165" spans="1:9">
      <c r="A165" s="4">
        <f t="shared" si="2"/>
        <v>163</v>
      </c>
      <c r="B165" s="4" t="s">
        <v>958</v>
      </c>
      <c r="C165" s="4" t="s">
        <v>807</v>
      </c>
      <c r="D165" s="4" t="s">
        <v>808</v>
      </c>
      <c r="E165" s="5">
        <v>72.17</v>
      </c>
      <c r="F165" s="6">
        <v>9</v>
      </c>
      <c r="G165" s="4">
        <v>1</v>
      </c>
      <c r="H165" s="7">
        <v>45926</v>
      </c>
      <c r="I165" s="4" t="s">
        <v>33</v>
      </c>
    </row>
    <row r="166" spans="1:9">
      <c r="A166" s="4">
        <f t="shared" si="2"/>
        <v>164</v>
      </c>
      <c r="B166" s="4" t="s">
        <v>809</v>
      </c>
      <c r="C166" s="4" t="s">
        <v>810</v>
      </c>
      <c r="D166" s="4" t="s">
        <v>811</v>
      </c>
      <c r="E166" s="5">
        <v>71.39</v>
      </c>
      <c r="F166" s="6">
        <v>8</v>
      </c>
      <c r="G166" s="4">
        <v>2</v>
      </c>
      <c r="H166" s="7">
        <v>45562</v>
      </c>
      <c r="I166" s="4" t="s">
        <v>263</v>
      </c>
    </row>
    <row r="167" spans="1:9">
      <c r="A167" s="4">
        <f t="shared" si="2"/>
        <v>165</v>
      </c>
      <c r="B167" s="4" t="s">
        <v>927</v>
      </c>
      <c r="C167" s="4" t="s">
        <v>455</v>
      </c>
      <c r="D167" s="4" t="s">
        <v>456</v>
      </c>
      <c r="E167" s="5">
        <v>65</v>
      </c>
      <c r="F167" s="6">
        <v>13</v>
      </c>
      <c r="G167" s="4">
        <v>1</v>
      </c>
      <c r="H167" s="7">
        <v>45954</v>
      </c>
      <c r="I167" s="4" t="s">
        <v>118</v>
      </c>
    </row>
    <row r="168" spans="1:9">
      <c r="A168" s="4">
        <f t="shared" si="2"/>
        <v>166</v>
      </c>
      <c r="B168" s="4" t="s">
        <v>816</v>
      </c>
      <c r="C168" s="4" t="s">
        <v>817</v>
      </c>
      <c r="D168" s="4" t="s">
        <v>16</v>
      </c>
      <c r="E168" s="5">
        <v>64</v>
      </c>
      <c r="F168" s="6">
        <v>9</v>
      </c>
      <c r="G168" s="4">
        <v>2</v>
      </c>
      <c r="H168" s="7">
        <v>45450</v>
      </c>
      <c r="I168" s="4" t="s">
        <v>45</v>
      </c>
    </row>
    <row r="169" spans="1:9">
      <c r="A169" s="4">
        <f t="shared" si="2"/>
        <v>167</v>
      </c>
      <c r="B169" s="4" t="s">
        <v>818</v>
      </c>
      <c r="C169" s="4" t="s">
        <v>819</v>
      </c>
      <c r="D169" s="4" t="s">
        <v>121</v>
      </c>
      <c r="E169" s="5">
        <v>63.57</v>
      </c>
      <c r="F169" s="6">
        <v>12</v>
      </c>
      <c r="G169" s="4">
        <v>2</v>
      </c>
      <c r="H169" s="7">
        <v>46104</v>
      </c>
      <c r="I169" s="4" t="s">
        <v>79</v>
      </c>
    </row>
    <row r="170" spans="1:9">
      <c r="A170" s="4">
        <f t="shared" si="2"/>
        <v>168</v>
      </c>
      <c r="B170" s="4" t="s">
        <v>820</v>
      </c>
      <c r="C170" s="4" t="s">
        <v>821</v>
      </c>
      <c r="D170" s="4" t="s">
        <v>16</v>
      </c>
      <c r="E170" s="5">
        <v>61.56</v>
      </c>
      <c r="F170" s="6">
        <v>8</v>
      </c>
      <c r="G170" s="4">
        <v>2</v>
      </c>
      <c r="H170" s="7">
        <v>45527</v>
      </c>
      <c r="I170" s="4" t="s">
        <v>33</v>
      </c>
    </row>
    <row r="171" spans="1:9">
      <c r="A171" s="4">
        <f t="shared" si="2"/>
        <v>169</v>
      </c>
      <c r="B171" s="4" t="s">
        <v>758</v>
      </c>
      <c r="C171" s="4" t="s">
        <v>759</v>
      </c>
      <c r="D171" s="4" t="s">
        <v>89</v>
      </c>
      <c r="E171" s="5">
        <v>59.92</v>
      </c>
      <c r="F171" s="6">
        <v>11</v>
      </c>
      <c r="G171" s="4">
        <v>3</v>
      </c>
      <c r="H171" s="7">
        <v>46104</v>
      </c>
      <c r="I171" s="4" t="s">
        <v>79</v>
      </c>
    </row>
    <row r="172" spans="1:9">
      <c r="A172" s="4">
        <f t="shared" si="2"/>
        <v>170</v>
      </c>
      <c r="B172" s="4" t="s">
        <v>822</v>
      </c>
      <c r="C172" s="4" t="s">
        <v>823</v>
      </c>
      <c r="D172" s="4" t="s">
        <v>16</v>
      </c>
      <c r="E172" s="5">
        <v>59.22</v>
      </c>
      <c r="F172" s="6">
        <v>9</v>
      </c>
      <c r="G172" s="4">
        <v>1</v>
      </c>
      <c r="H172" s="7">
        <v>45877</v>
      </c>
      <c r="I172" s="4" t="s">
        <v>45</v>
      </c>
    </row>
    <row r="173" spans="1:9">
      <c r="A173" s="4">
        <f t="shared" si="2"/>
        <v>171</v>
      </c>
      <c r="B173" s="4" t="s">
        <v>824</v>
      </c>
      <c r="C173" s="4" t="s">
        <v>825</v>
      </c>
      <c r="D173" s="4" t="s">
        <v>16</v>
      </c>
      <c r="E173" s="5">
        <v>59.2</v>
      </c>
      <c r="F173" s="6">
        <v>8</v>
      </c>
      <c r="G173" s="4">
        <v>2</v>
      </c>
      <c r="H173" s="7">
        <v>45688</v>
      </c>
      <c r="I173" s="4" t="s">
        <v>33</v>
      </c>
    </row>
    <row r="174" spans="1:9">
      <c r="A174" s="4">
        <f t="shared" si="2"/>
        <v>172</v>
      </c>
      <c r="B174" s="4" t="s">
        <v>826</v>
      </c>
      <c r="C174" s="4" t="s">
        <v>827</v>
      </c>
      <c r="D174" s="4" t="s">
        <v>16</v>
      </c>
      <c r="E174" s="5">
        <v>57.88</v>
      </c>
      <c r="F174" s="6">
        <v>8</v>
      </c>
      <c r="G174" s="4">
        <v>1</v>
      </c>
      <c r="H174" s="7">
        <v>45555</v>
      </c>
      <c r="I174" s="4" t="s">
        <v>33</v>
      </c>
    </row>
    <row r="175" spans="1:9">
      <c r="A175" s="4">
        <f t="shared" si="2"/>
        <v>173</v>
      </c>
      <c r="B175" s="4" t="s">
        <v>469</v>
      </c>
      <c r="C175" s="4" t="s">
        <v>470</v>
      </c>
      <c r="D175" s="4" t="s">
        <v>121</v>
      </c>
      <c r="E175" s="5">
        <v>55</v>
      </c>
      <c r="F175" s="6">
        <v>15</v>
      </c>
      <c r="G175" s="4">
        <v>1</v>
      </c>
      <c r="H175" s="7">
        <v>46066</v>
      </c>
      <c r="I175" s="4" t="s">
        <v>304</v>
      </c>
    </row>
    <row r="176" spans="1:9">
      <c r="A176" s="4">
        <f t="shared" si="2"/>
        <v>174</v>
      </c>
      <c r="B176" s="4" t="s">
        <v>684</v>
      </c>
      <c r="C176" s="4" t="s">
        <v>685</v>
      </c>
      <c r="D176" s="4" t="s">
        <v>16</v>
      </c>
      <c r="E176" s="5">
        <v>54.55</v>
      </c>
      <c r="F176" s="6">
        <v>12</v>
      </c>
      <c r="G176" s="4">
        <v>2</v>
      </c>
      <c r="H176" s="7">
        <v>45758</v>
      </c>
      <c r="I176" s="4" t="s">
        <v>263</v>
      </c>
    </row>
    <row r="177" spans="1:9">
      <c r="A177" s="4">
        <f t="shared" si="2"/>
        <v>175</v>
      </c>
      <c r="B177" s="4" t="s">
        <v>832</v>
      </c>
      <c r="C177" s="4" t="s">
        <v>833</v>
      </c>
      <c r="D177" s="4" t="s">
        <v>16</v>
      </c>
      <c r="E177" s="5">
        <v>51.74</v>
      </c>
      <c r="F177" s="6">
        <v>7</v>
      </c>
      <c r="G177" s="4">
        <v>1</v>
      </c>
      <c r="H177" s="7">
        <v>45415</v>
      </c>
      <c r="I177" s="4" t="s">
        <v>45</v>
      </c>
    </row>
    <row r="178" spans="1:9">
      <c r="A178" s="4">
        <f t="shared" si="2"/>
        <v>176</v>
      </c>
      <c r="B178" s="4" t="s">
        <v>837</v>
      </c>
      <c r="C178" s="4" t="s">
        <v>838</v>
      </c>
      <c r="D178" s="4" t="s">
        <v>839</v>
      </c>
      <c r="E178" s="5">
        <v>49.23</v>
      </c>
      <c r="F178" s="6">
        <v>12</v>
      </c>
      <c r="G178" s="4">
        <v>3</v>
      </c>
      <c r="H178" s="7">
        <v>45296</v>
      </c>
      <c r="I178" s="4" t="s">
        <v>33</v>
      </c>
    </row>
    <row r="179" spans="1:9">
      <c r="A179" s="4">
        <f t="shared" si="2"/>
        <v>177</v>
      </c>
      <c r="B179" s="4" t="s">
        <v>840</v>
      </c>
      <c r="C179" s="4" t="s">
        <v>841</v>
      </c>
      <c r="D179" s="4" t="s">
        <v>16</v>
      </c>
      <c r="E179" s="5">
        <v>48.18</v>
      </c>
      <c r="F179" s="6">
        <v>6</v>
      </c>
      <c r="G179" s="4">
        <v>2</v>
      </c>
      <c r="H179" s="7">
        <v>45604</v>
      </c>
      <c r="I179" s="4" t="s">
        <v>33</v>
      </c>
    </row>
    <row r="180" spans="1:9">
      <c r="A180" s="4">
        <f t="shared" si="2"/>
        <v>178</v>
      </c>
      <c r="B180" s="4" t="s">
        <v>830</v>
      </c>
      <c r="C180" s="4" t="s">
        <v>831</v>
      </c>
      <c r="D180" s="4" t="s">
        <v>121</v>
      </c>
      <c r="E180" s="5">
        <v>48.03</v>
      </c>
      <c r="F180" s="6">
        <v>7</v>
      </c>
      <c r="G180" s="4">
        <v>1</v>
      </c>
      <c r="H180" s="7">
        <v>46104</v>
      </c>
      <c r="I180" s="4" t="s">
        <v>79</v>
      </c>
    </row>
    <row r="181" spans="1:9">
      <c r="A181" s="4">
        <f t="shared" si="2"/>
        <v>179</v>
      </c>
      <c r="B181" s="4" t="s">
        <v>423</v>
      </c>
      <c r="C181" s="4" t="s">
        <v>424</v>
      </c>
      <c r="D181" s="4" t="s">
        <v>425</v>
      </c>
      <c r="E181" s="5">
        <v>42.2</v>
      </c>
      <c r="F181" s="6">
        <v>8</v>
      </c>
      <c r="G181" s="4">
        <v>2</v>
      </c>
      <c r="H181" s="7">
        <v>46003</v>
      </c>
      <c r="I181" s="4" t="s">
        <v>33</v>
      </c>
    </row>
    <row r="182" spans="1:9">
      <c r="A182" s="4">
        <f t="shared" si="2"/>
        <v>180</v>
      </c>
      <c r="B182" s="4" t="s">
        <v>959</v>
      </c>
      <c r="C182" s="4" t="s">
        <v>802</v>
      </c>
      <c r="D182" s="4" t="s">
        <v>803</v>
      </c>
      <c r="E182" s="5">
        <v>39.04</v>
      </c>
      <c r="F182" s="6">
        <v>7</v>
      </c>
      <c r="G182" s="4">
        <v>1</v>
      </c>
      <c r="H182" s="7">
        <v>45695</v>
      </c>
      <c r="I182" s="4" t="s">
        <v>33</v>
      </c>
    </row>
    <row r="183" spans="1:9">
      <c r="A183" s="4">
        <f t="shared" si="2"/>
        <v>181</v>
      </c>
      <c r="B183" s="4" t="s">
        <v>861</v>
      </c>
      <c r="C183" s="4" t="s">
        <v>862</v>
      </c>
      <c r="D183" s="4" t="s">
        <v>863</v>
      </c>
      <c r="E183" s="5">
        <v>38.75</v>
      </c>
      <c r="F183" s="6">
        <v>5</v>
      </c>
      <c r="G183" s="4">
        <v>2</v>
      </c>
      <c r="H183" s="7">
        <v>45660</v>
      </c>
      <c r="I183" s="4" t="s">
        <v>33</v>
      </c>
    </row>
    <row r="184" spans="1:9">
      <c r="A184" s="4">
        <f t="shared" si="2"/>
        <v>182</v>
      </c>
      <c r="B184" s="4" t="s">
        <v>842</v>
      </c>
      <c r="C184" s="4" t="s">
        <v>843</v>
      </c>
      <c r="D184" s="4" t="s">
        <v>157</v>
      </c>
      <c r="E184" s="5">
        <v>37.5</v>
      </c>
      <c r="F184" s="6">
        <v>5</v>
      </c>
      <c r="G184" s="4">
        <v>1</v>
      </c>
      <c r="H184" s="7">
        <v>46101</v>
      </c>
      <c r="I184" s="4" t="s">
        <v>460</v>
      </c>
    </row>
    <row r="185" spans="1:9">
      <c r="A185" s="4">
        <f t="shared" si="2"/>
        <v>183</v>
      </c>
      <c r="B185" s="4" t="s">
        <v>947</v>
      </c>
      <c r="C185" s="4" t="s">
        <v>528</v>
      </c>
      <c r="D185" s="4" t="s">
        <v>162</v>
      </c>
      <c r="E185" s="5">
        <v>35.03</v>
      </c>
      <c r="F185" s="6">
        <v>7</v>
      </c>
      <c r="G185" s="4">
        <v>2</v>
      </c>
      <c r="H185" s="7">
        <v>45716</v>
      </c>
      <c r="I185" s="4" t="s">
        <v>33</v>
      </c>
    </row>
    <row r="186" spans="1:9">
      <c r="A186" s="4">
        <f t="shared" si="2"/>
        <v>184</v>
      </c>
      <c r="B186" s="4" t="s">
        <v>762</v>
      </c>
      <c r="C186" s="4" t="s">
        <v>763</v>
      </c>
      <c r="D186" s="4" t="s">
        <v>162</v>
      </c>
      <c r="E186" s="5">
        <v>34.799999999999997</v>
      </c>
      <c r="F186" s="6">
        <v>7</v>
      </c>
      <c r="G186" s="4">
        <v>1</v>
      </c>
      <c r="H186" s="7">
        <v>43070</v>
      </c>
      <c r="I186" s="4" t="s">
        <v>33</v>
      </c>
    </row>
    <row r="187" spans="1:9">
      <c r="A187" s="4">
        <f t="shared" si="2"/>
        <v>185</v>
      </c>
      <c r="B187" s="4" t="s">
        <v>868</v>
      </c>
      <c r="C187" s="4" t="s">
        <v>869</v>
      </c>
      <c r="D187" s="4" t="s">
        <v>808</v>
      </c>
      <c r="E187" s="5">
        <v>34.380000000000003</v>
      </c>
      <c r="F187" s="6">
        <v>5</v>
      </c>
      <c r="G187" s="4">
        <v>1</v>
      </c>
      <c r="H187" s="7">
        <v>45436</v>
      </c>
      <c r="I187" s="4" t="s">
        <v>33</v>
      </c>
    </row>
    <row r="188" spans="1:9">
      <c r="A188" s="4">
        <f t="shared" si="2"/>
        <v>186</v>
      </c>
      <c r="B188" s="4" t="s">
        <v>850</v>
      </c>
      <c r="C188" s="4" t="s">
        <v>851</v>
      </c>
      <c r="D188" s="4" t="s">
        <v>852</v>
      </c>
      <c r="E188" s="5">
        <v>34.35</v>
      </c>
      <c r="F188" s="6">
        <v>5</v>
      </c>
      <c r="G188" s="4">
        <v>1</v>
      </c>
      <c r="H188" s="7">
        <v>46104</v>
      </c>
      <c r="I188" s="4" t="s">
        <v>79</v>
      </c>
    </row>
    <row r="189" spans="1:9">
      <c r="A189" s="4">
        <f t="shared" si="2"/>
        <v>187</v>
      </c>
      <c r="B189" s="4" t="s">
        <v>926</v>
      </c>
      <c r="C189" s="4" t="s">
        <v>589</v>
      </c>
      <c r="D189" s="4" t="s">
        <v>398</v>
      </c>
      <c r="E189" s="5">
        <v>33.04</v>
      </c>
      <c r="F189" s="6">
        <v>5</v>
      </c>
      <c r="G189" s="4">
        <v>1</v>
      </c>
      <c r="H189" s="7">
        <v>45947</v>
      </c>
      <c r="I189" s="4" t="s">
        <v>33</v>
      </c>
    </row>
    <row r="190" spans="1:9">
      <c r="A190" s="4">
        <f t="shared" si="2"/>
        <v>188</v>
      </c>
      <c r="B190" s="4" t="s">
        <v>870</v>
      </c>
      <c r="C190" s="4" t="s">
        <v>871</v>
      </c>
      <c r="D190" s="4" t="s">
        <v>16</v>
      </c>
      <c r="E190" s="5">
        <v>31.74</v>
      </c>
      <c r="F190" s="6">
        <v>5</v>
      </c>
      <c r="G190" s="4">
        <v>2</v>
      </c>
      <c r="H190" s="7">
        <v>45324</v>
      </c>
      <c r="I190" s="4" t="s">
        <v>33</v>
      </c>
    </row>
    <row r="191" spans="1:9">
      <c r="A191" s="4">
        <f t="shared" si="2"/>
        <v>189</v>
      </c>
      <c r="B191" s="4" t="s">
        <v>814</v>
      </c>
      <c r="C191" s="4" t="s">
        <v>815</v>
      </c>
      <c r="D191" s="4" t="s">
        <v>362</v>
      </c>
      <c r="E191" s="5">
        <v>30.6</v>
      </c>
      <c r="F191" s="6">
        <v>6</v>
      </c>
      <c r="G191" s="4">
        <v>1</v>
      </c>
      <c r="H191" s="7">
        <v>44603</v>
      </c>
      <c r="I191" s="4" t="s">
        <v>33</v>
      </c>
    </row>
    <row r="192" spans="1:9">
      <c r="A192" s="4">
        <f t="shared" si="2"/>
        <v>190</v>
      </c>
      <c r="B192" s="4" t="s">
        <v>872</v>
      </c>
      <c r="C192" s="4" t="s">
        <v>873</v>
      </c>
      <c r="D192" s="4" t="s">
        <v>157</v>
      </c>
      <c r="E192" s="5">
        <v>28.27</v>
      </c>
      <c r="F192" s="6">
        <v>4</v>
      </c>
      <c r="G192" s="4">
        <v>3</v>
      </c>
      <c r="H192" s="7">
        <v>45471</v>
      </c>
      <c r="I192" s="4" t="s">
        <v>33</v>
      </c>
    </row>
    <row r="193" spans="1:9">
      <c r="A193" s="4">
        <f t="shared" si="2"/>
        <v>191</v>
      </c>
      <c r="B193" s="4" t="s">
        <v>874</v>
      </c>
      <c r="C193" s="4" t="s">
        <v>875</v>
      </c>
      <c r="D193" s="4" t="s">
        <v>188</v>
      </c>
      <c r="E193" s="5">
        <v>25.28</v>
      </c>
      <c r="F193" s="6">
        <v>7</v>
      </c>
      <c r="G193" s="4">
        <v>1</v>
      </c>
      <c r="H193" s="7">
        <v>45345</v>
      </c>
      <c r="I193" s="4" t="s">
        <v>33</v>
      </c>
    </row>
    <row r="194" spans="1:9">
      <c r="A194" s="4">
        <f t="shared" si="2"/>
        <v>192</v>
      </c>
      <c r="B194" s="4" t="s">
        <v>847</v>
      </c>
      <c r="C194" s="4" t="s">
        <v>847</v>
      </c>
      <c r="D194" s="4" t="s">
        <v>22</v>
      </c>
      <c r="E194" s="5">
        <v>23.48</v>
      </c>
      <c r="F194" s="6">
        <v>4</v>
      </c>
      <c r="G194" s="4">
        <v>2</v>
      </c>
      <c r="H194" s="7">
        <v>46003</v>
      </c>
      <c r="I194" s="4" t="s">
        <v>33</v>
      </c>
    </row>
    <row r="195" spans="1:9">
      <c r="A195" s="4">
        <f t="shared" ref="A195:A212" si="3">IF(B195&lt;&gt;"",ROW()-2,"")</f>
        <v>193</v>
      </c>
      <c r="B195" s="4" t="s">
        <v>876</v>
      </c>
      <c r="C195" s="4" t="s">
        <v>877</v>
      </c>
      <c r="D195" s="4" t="s">
        <v>16</v>
      </c>
      <c r="E195" s="5">
        <v>23.45</v>
      </c>
      <c r="F195" s="6">
        <v>3</v>
      </c>
      <c r="G195" s="4">
        <v>1</v>
      </c>
      <c r="H195" s="7">
        <v>45380</v>
      </c>
      <c r="I195" s="4" t="s">
        <v>45</v>
      </c>
    </row>
    <row r="196" spans="1:9">
      <c r="A196" s="4">
        <f t="shared" si="3"/>
        <v>194</v>
      </c>
      <c r="B196" s="4" t="s">
        <v>943</v>
      </c>
      <c r="C196" s="4" t="s">
        <v>535</v>
      </c>
      <c r="D196" s="4" t="s">
        <v>398</v>
      </c>
      <c r="E196" s="5">
        <v>23.38</v>
      </c>
      <c r="F196" s="6">
        <v>5</v>
      </c>
      <c r="G196" s="4">
        <v>2</v>
      </c>
      <c r="H196" s="7">
        <v>45583</v>
      </c>
      <c r="I196" s="4" t="s">
        <v>33</v>
      </c>
    </row>
    <row r="197" spans="1:9">
      <c r="A197" s="4">
        <f t="shared" si="3"/>
        <v>195</v>
      </c>
      <c r="B197" s="4" t="s">
        <v>878</v>
      </c>
      <c r="C197" s="4" t="s">
        <v>879</v>
      </c>
      <c r="D197" s="4" t="s">
        <v>16</v>
      </c>
      <c r="E197" s="5">
        <v>21.84</v>
      </c>
      <c r="F197" s="6">
        <v>3</v>
      </c>
      <c r="G197" s="4">
        <v>1</v>
      </c>
      <c r="H197" s="7">
        <v>45590</v>
      </c>
      <c r="I197" s="4" t="s">
        <v>39</v>
      </c>
    </row>
    <row r="198" spans="1:9">
      <c r="A198" s="4">
        <f t="shared" si="3"/>
        <v>196</v>
      </c>
      <c r="B198" s="4" t="s">
        <v>880</v>
      </c>
      <c r="C198" s="4" t="s">
        <v>881</v>
      </c>
      <c r="D198" s="4" t="s">
        <v>16</v>
      </c>
      <c r="E198" s="5">
        <v>21.17</v>
      </c>
      <c r="F198" s="6">
        <v>5</v>
      </c>
      <c r="G198" s="4">
        <v>1</v>
      </c>
      <c r="H198" s="7">
        <v>45877</v>
      </c>
      <c r="I198" s="4" t="s">
        <v>33</v>
      </c>
    </row>
    <row r="199" spans="1:9">
      <c r="A199" s="4">
        <f t="shared" si="3"/>
        <v>197</v>
      </c>
      <c r="B199" s="4" t="s">
        <v>848</v>
      </c>
      <c r="C199" s="4" t="s">
        <v>849</v>
      </c>
      <c r="D199" s="4" t="s">
        <v>488</v>
      </c>
      <c r="E199" s="5">
        <v>18.95</v>
      </c>
      <c r="F199" s="6">
        <v>6</v>
      </c>
      <c r="G199" s="4">
        <v>2</v>
      </c>
      <c r="H199" s="7">
        <v>46104</v>
      </c>
      <c r="I199" s="4" t="s">
        <v>79</v>
      </c>
    </row>
    <row r="200" spans="1:9">
      <c r="A200" s="4">
        <f t="shared" si="3"/>
        <v>198</v>
      </c>
      <c r="B200" s="4" t="s">
        <v>884</v>
      </c>
      <c r="C200" s="4" t="s">
        <v>884</v>
      </c>
      <c r="D200" s="4" t="s">
        <v>22</v>
      </c>
      <c r="E200" s="5">
        <v>18.41</v>
      </c>
      <c r="F200" s="6">
        <v>3</v>
      </c>
      <c r="G200" s="4">
        <v>1</v>
      </c>
      <c r="H200" s="7">
        <v>45345</v>
      </c>
      <c r="I200" s="4" t="s">
        <v>33</v>
      </c>
    </row>
    <row r="201" spans="1:9">
      <c r="A201" s="4">
        <f t="shared" si="3"/>
        <v>199</v>
      </c>
      <c r="B201" s="4" t="s">
        <v>885</v>
      </c>
      <c r="C201" s="4" t="s">
        <v>886</v>
      </c>
      <c r="D201" s="4" t="s">
        <v>231</v>
      </c>
      <c r="E201" s="5">
        <v>17.47</v>
      </c>
      <c r="F201" s="6">
        <v>2</v>
      </c>
      <c r="G201" s="4">
        <v>1</v>
      </c>
      <c r="H201" s="7">
        <v>45912</v>
      </c>
      <c r="I201" s="4" t="s">
        <v>17</v>
      </c>
    </row>
    <row r="202" spans="1:9">
      <c r="A202" s="4">
        <f t="shared" si="3"/>
        <v>200</v>
      </c>
      <c r="B202" s="4" t="s">
        <v>844</v>
      </c>
      <c r="C202" s="4" t="s">
        <v>845</v>
      </c>
      <c r="D202" s="4" t="s">
        <v>846</v>
      </c>
      <c r="E202" s="5">
        <v>16.2</v>
      </c>
      <c r="F202" s="6">
        <v>3</v>
      </c>
      <c r="G202" s="4">
        <v>1</v>
      </c>
      <c r="H202" s="7">
        <v>45373</v>
      </c>
      <c r="I202" s="4" t="s">
        <v>33</v>
      </c>
    </row>
    <row r="203" spans="1:9">
      <c r="A203" s="4">
        <f t="shared" si="3"/>
        <v>201</v>
      </c>
      <c r="B203" s="4" t="s">
        <v>887</v>
      </c>
      <c r="C203" s="4" t="s">
        <v>888</v>
      </c>
      <c r="D203" s="4" t="s">
        <v>16</v>
      </c>
      <c r="E203" s="5">
        <v>16.04</v>
      </c>
      <c r="F203" s="6">
        <v>2</v>
      </c>
      <c r="G203" s="4">
        <v>1</v>
      </c>
      <c r="H203" s="7">
        <v>45422</v>
      </c>
      <c r="I203" s="4" t="s">
        <v>39</v>
      </c>
    </row>
    <row r="204" spans="1:9">
      <c r="A204" s="4">
        <f t="shared" si="3"/>
        <v>202</v>
      </c>
      <c r="B204" s="4" t="s">
        <v>889</v>
      </c>
      <c r="C204" s="4" t="s">
        <v>890</v>
      </c>
      <c r="D204" s="4" t="s">
        <v>891</v>
      </c>
      <c r="E204" s="5">
        <v>15.79</v>
      </c>
      <c r="F204" s="6">
        <v>2</v>
      </c>
      <c r="G204" s="4">
        <v>1</v>
      </c>
      <c r="H204" s="7">
        <v>45401</v>
      </c>
      <c r="I204" s="4" t="s">
        <v>33</v>
      </c>
    </row>
    <row r="205" spans="1:9">
      <c r="A205" s="4">
        <f t="shared" si="3"/>
        <v>203</v>
      </c>
      <c r="B205" s="4" t="s">
        <v>892</v>
      </c>
      <c r="C205" s="4" t="s">
        <v>893</v>
      </c>
      <c r="D205" s="4" t="s">
        <v>657</v>
      </c>
      <c r="E205" s="5">
        <v>15.01</v>
      </c>
      <c r="F205" s="6">
        <v>2</v>
      </c>
      <c r="G205" s="4">
        <v>1</v>
      </c>
      <c r="H205" s="7">
        <v>44456</v>
      </c>
      <c r="I205" s="4" t="s">
        <v>45</v>
      </c>
    </row>
    <row r="206" spans="1:9">
      <c r="A206" s="4">
        <f t="shared" si="3"/>
        <v>204</v>
      </c>
      <c r="B206" s="4" t="s">
        <v>894</v>
      </c>
      <c r="C206" s="4" t="s">
        <v>895</v>
      </c>
      <c r="D206" s="4" t="s">
        <v>16</v>
      </c>
      <c r="E206" s="5">
        <v>13.89</v>
      </c>
      <c r="F206" s="6">
        <v>2</v>
      </c>
      <c r="G206" s="4">
        <v>1</v>
      </c>
      <c r="H206" s="7">
        <v>45569</v>
      </c>
      <c r="I206" s="4" t="s">
        <v>45</v>
      </c>
    </row>
    <row r="207" spans="1:9">
      <c r="A207" s="4">
        <f t="shared" si="3"/>
        <v>205</v>
      </c>
      <c r="B207" s="4" t="s">
        <v>960</v>
      </c>
      <c r="C207" s="4" t="s">
        <v>548</v>
      </c>
      <c r="D207" s="4" t="s">
        <v>549</v>
      </c>
      <c r="E207" s="5">
        <v>11.82</v>
      </c>
      <c r="F207" s="6">
        <v>2</v>
      </c>
      <c r="G207" s="4">
        <v>1</v>
      </c>
      <c r="H207" s="7">
        <v>45891</v>
      </c>
      <c r="I207" s="4" t="s">
        <v>33</v>
      </c>
    </row>
    <row r="208" spans="1:9">
      <c r="A208" s="4">
        <f t="shared" si="3"/>
        <v>206</v>
      </c>
      <c r="B208" s="4" t="s">
        <v>961</v>
      </c>
      <c r="C208" s="4" t="s">
        <v>865</v>
      </c>
      <c r="D208" s="4" t="s">
        <v>157</v>
      </c>
      <c r="E208" s="5">
        <v>10.25</v>
      </c>
      <c r="F208" s="6">
        <v>3</v>
      </c>
      <c r="G208" s="4">
        <v>1</v>
      </c>
      <c r="H208" s="7">
        <v>45912</v>
      </c>
      <c r="I208" s="4" t="s">
        <v>33</v>
      </c>
    </row>
    <row r="209" spans="1:9">
      <c r="A209" s="4">
        <f t="shared" si="3"/>
        <v>207</v>
      </c>
      <c r="B209" s="4" t="s">
        <v>898</v>
      </c>
      <c r="C209" s="4" t="s">
        <v>899</v>
      </c>
      <c r="D209" s="4" t="s">
        <v>16</v>
      </c>
      <c r="E209" s="5">
        <v>9.0500000000000007</v>
      </c>
      <c r="F209" s="6">
        <v>1</v>
      </c>
      <c r="G209" s="4">
        <v>1</v>
      </c>
      <c r="H209" s="7">
        <v>45772</v>
      </c>
      <c r="I209" s="4" t="s">
        <v>45</v>
      </c>
    </row>
    <row r="210" spans="1:9">
      <c r="A210" s="4">
        <f t="shared" si="3"/>
        <v>208</v>
      </c>
      <c r="B210" s="4" t="s">
        <v>804</v>
      </c>
      <c r="C210" s="4" t="s">
        <v>805</v>
      </c>
      <c r="D210" s="4" t="s">
        <v>157</v>
      </c>
      <c r="E210" s="5">
        <v>7.56</v>
      </c>
      <c r="F210" s="6">
        <v>1</v>
      </c>
      <c r="G210" s="4">
        <v>1</v>
      </c>
      <c r="H210" s="7">
        <v>45667</v>
      </c>
      <c r="I210" s="4" t="s">
        <v>33</v>
      </c>
    </row>
    <row r="211" spans="1:9">
      <c r="A211" s="4">
        <f t="shared" si="3"/>
        <v>209</v>
      </c>
      <c r="B211" s="4" t="s">
        <v>866</v>
      </c>
      <c r="C211" s="4" t="s">
        <v>867</v>
      </c>
      <c r="D211" s="4" t="s">
        <v>162</v>
      </c>
      <c r="E211" s="5">
        <v>7.5</v>
      </c>
      <c r="F211" s="6">
        <v>1</v>
      </c>
      <c r="G211" s="4">
        <v>1</v>
      </c>
      <c r="H211" s="7">
        <v>46104</v>
      </c>
      <c r="I211" s="4" t="s">
        <v>79</v>
      </c>
    </row>
    <row r="212" spans="1:9">
      <c r="A212" s="4">
        <f t="shared" si="3"/>
        <v>210</v>
      </c>
      <c r="B212" s="4" t="s">
        <v>900</v>
      </c>
      <c r="C212" s="4" t="s">
        <v>901</v>
      </c>
      <c r="D212" s="4" t="s">
        <v>362</v>
      </c>
      <c r="E212" s="5">
        <v>5.58</v>
      </c>
      <c r="F212" s="6">
        <v>1</v>
      </c>
      <c r="G212" s="4">
        <v>1</v>
      </c>
      <c r="H212" s="7">
        <v>45534</v>
      </c>
      <c r="I212" s="4" t="s">
        <v>263</v>
      </c>
    </row>
    <row r="213" spans="1:9">
      <c r="B213">
        <f>SUBTOTAL(103,Table226[Filmo pavadinimas])</f>
        <v>210</v>
      </c>
      <c r="E213" s="1">
        <f>SUBTOTAL(109,Table226[[Pajamos ]])</f>
        <v>1889739.8700000008</v>
      </c>
      <c r="F213" s="2">
        <f>SUBTOTAL(109,Table226[Žiūrovų skaičius])</f>
        <v>263242</v>
      </c>
      <c r="H213"/>
    </row>
    <row r="218" spans="1:9">
      <c r="F218" s="1"/>
    </row>
  </sheetData>
  <mergeCells count="1">
    <mergeCell ref="B1:I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3296-942F-41F8-B193-70DBCE3BF98C}">
  <dimension ref="A1:I123"/>
  <sheetViews>
    <sheetView workbookViewId="0">
      <selection activeCell="B10" sqref="B10"/>
    </sheetView>
  </sheetViews>
  <sheetFormatPr defaultColWidth="0" defaultRowHeight="14.45"/>
  <cols>
    <col min="1" max="1" width="5.140625" customWidth="1"/>
    <col min="2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962</v>
      </c>
      <c r="C1" s="51"/>
      <c r="D1" s="51"/>
      <c r="E1" s="51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 s="4" customFormat="1">
      <c r="A3" s="4">
        <f t="shared" ref="A3:A34" si="0">IF(B3&lt;&gt;"",ROW()-2,"")</f>
        <v>1</v>
      </c>
      <c r="B3" s="4" t="s">
        <v>40</v>
      </c>
      <c r="C3" s="4" t="s">
        <v>41</v>
      </c>
      <c r="D3" s="4" t="s">
        <v>42</v>
      </c>
      <c r="E3" s="5">
        <v>397474.09</v>
      </c>
      <c r="F3" s="6">
        <v>63476</v>
      </c>
      <c r="G3" s="4">
        <v>40</v>
      </c>
      <c r="H3" s="7">
        <v>46113</v>
      </c>
      <c r="I3" s="4" t="s">
        <v>13</v>
      </c>
    </row>
    <row r="4" spans="1:9">
      <c r="A4" s="4">
        <f t="shared" si="0"/>
        <v>2</v>
      </c>
      <c r="B4" s="4" t="s">
        <v>37</v>
      </c>
      <c r="C4" s="4" t="s">
        <v>38</v>
      </c>
      <c r="D4" s="4" t="s">
        <v>16</v>
      </c>
      <c r="E4" s="5">
        <v>363712.04</v>
      </c>
      <c r="F4" s="6">
        <v>41058</v>
      </c>
      <c r="G4" s="4">
        <v>15</v>
      </c>
      <c r="H4" s="7">
        <v>46101</v>
      </c>
      <c r="I4" s="4" t="s">
        <v>39</v>
      </c>
    </row>
    <row r="5" spans="1:9">
      <c r="A5" s="4">
        <f t="shared" si="0"/>
        <v>3</v>
      </c>
      <c r="B5" s="4" t="s">
        <v>34</v>
      </c>
      <c r="C5" s="4" t="s">
        <v>35</v>
      </c>
      <c r="D5" s="4" t="s">
        <v>36</v>
      </c>
      <c r="E5" s="5">
        <v>211811.3</v>
      </c>
      <c r="F5" s="6">
        <v>24746</v>
      </c>
      <c r="G5" s="4">
        <v>22</v>
      </c>
      <c r="H5" s="7">
        <v>46136</v>
      </c>
      <c r="I5" s="4" t="s">
        <v>13</v>
      </c>
    </row>
    <row r="6" spans="1:9">
      <c r="A6" s="4">
        <f t="shared" si="0"/>
        <v>4</v>
      </c>
      <c r="B6" s="4" t="s">
        <v>77</v>
      </c>
      <c r="C6" s="4" t="s">
        <v>78</v>
      </c>
      <c r="D6" s="4" t="s">
        <v>16</v>
      </c>
      <c r="E6" s="5">
        <v>176235.72999999998</v>
      </c>
      <c r="F6" s="6">
        <v>24484</v>
      </c>
      <c r="G6" s="4">
        <v>21</v>
      </c>
      <c r="H6" s="7">
        <v>46122</v>
      </c>
      <c r="I6" s="4" t="s">
        <v>79</v>
      </c>
    </row>
    <row r="7" spans="1:9">
      <c r="A7" s="4">
        <f t="shared" si="0"/>
        <v>5</v>
      </c>
      <c r="B7" s="4" t="s">
        <v>51</v>
      </c>
      <c r="C7" s="4" t="s">
        <v>52</v>
      </c>
      <c r="D7" s="4" t="s">
        <v>16</v>
      </c>
      <c r="E7" s="5">
        <v>99432.38</v>
      </c>
      <c r="F7" s="6">
        <v>16598</v>
      </c>
      <c r="G7" s="4">
        <v>17</v>
      </c>
      <c r="H7" s="7">
        <v>46087</v>
      </c>
      <c r="I7" s="4" t="s">
        <v>26</v>
      </c>
    </row>
    <row r="8" spans="1:9">
      <c r="A8" s="4">
        <f t="shared" si="0"/>
        <v>6</v>
      </c>
      <c r="B8" s="4" t="s">
        <v>80</v>
      </c>
      <c r="C8" s="4" t="s">
        <v>81</v>
      </c>
      <c r="D8" s="4" t="s">
        <v>16</v>
      </c>
      <c r="E8" s="5">
        <v>96303.16</v>
      </c>
      <c r="F8" s="6">
        <v>13151</v>
      </c>
      <c r="G8" s="4">
        <v>22</v>
      </c>
      <c r="H8" s="7">
        <v>46108</v>
      </c>
      <c r="I8" s="4" t="s">
        <v>13</v>
      </c>
    </row>
    <row r="9" spans="1:9">
      <c r="A9" s="4">
        <f t="shared" si="0"/>
        <v>7</v>
      </c>
      <c r="B9" s="4" t="s">
        <v>107</v>
      </c>
      <c r="C9" s="4" t="s">
        <v>108</v>
      </c>
      <c r="D9" s="4" t="s">
        <v>16</v>
      </c>
      <c r="E9" s="5">
        <v>81505.490000000005</v>
      </c>
      <c r="F9" s="6">
        <v>10846</v>
      </c>
      <c r="G9" s="4">
        <v>15</v>
      </c>
      <c r="H9" s="7">
        <v>46129</v>
      </c>
      <c r="I9" s="4" t="s">
        <v>45</v>
      </c>
    </row>
    <row r="10" spans="1:9">
      <c r="A10" s="4">
        <f t="shared" si="0"/>
        <v>8</v>
      </c>
      <c r="B10" s="4" t="s">
        <v>27</v>
      </c>
      <c r="C10" s="4" t="s">
        <v>28</v>
      </c>
      <c r="D10" s="4" t="s">
        <v>16</v>
      </c>
      <c r="E10" s="5">
        <v>66644.33</v>
      </c>
      <c r="F10" s="6">
        <v>8015</v>
      </c>
      <c r="G10" s="4">
        <v>14</v>
      </c>
      <c r="H10" s="7" t="s">
        <v>963</v>
      </c>
      <c r="I10" s="4" t="s">
        <v>26</v>
      </c>
    </row>
    <row r="11" spans="1:9">
      <c r="A11" s="4">
        <f t="shared" si="0"/>
        <v>9</v>
      </c>
      <c r="B11" s="4" t="s">
        <v>20</v>
      </c>
      <c r="C11" s="4" t="s">
        <v>21</v>
      </c>
      <c r="D11" s="4" t="s">
        <v>22</v>
      </c>
      <c r="E11" s="5">
        <v>38034.67</v>
      </c>
      <c r="F11" s="6">
        <v>5177</v>
      </c>
      <c r="G11" s="4">
        <v>11</v>
      </c>
      <c r="H11" s="7">
        <v>46066</v>
      </c>
      <c r="I11" s="4" t="s">
        <v>23</v>
      </c>
    </row>
    <row r="12" spans="1:9">
      <c r="A12" s="4">
        <f t="shared" si="0"/>
        <v>10</v>
      </c>
      <c r="B12" s="4" t="s">
        <v>66</v>
      </c>
      <c r="C12" s="4" t="s">
        <v>66</v>
      </c>
      <c r="D12" s="4" t="s">
        <v>22</v>
      </c>
      <c r="E12" s="5">
        <v>37749</v>
      </c>
      <c r="F12" s="6">
        <v>5042</v>
      </c>
      <c r="G12" s="4"/>
      <c r="H12" s="7">
        <v>46087</v>
      </c>
      <c r="I12" s="4" t="s">
        <v>30</v>
      </c>
    </row>
    <row r="13" spans="1:9">
      <c r="A13" s="4">
        <f t="shared" si="0"/>
        <v>11</v>
      </c>
      <c r="B13" s="4" t="s">
        <v>116</v>
      </c>
      <c r="C13" s="4" t="s">
        <v>117</v>
      </c>
      <c r="D13" s="4" t="s">
        <v>94</v>
      </c>
      <c r="E13" s="5">
        <v>35404</v>
      </c>
      <c r="F13" s="6">
        <v>6426</v>
      </c>
      <c r="G13" s="4">
        <v>21</v>
      </c>
      <c r="H13" s="7">
        <v>46136</v>
      </c>
      <c r="I13" s="4" t="s">
        <v>118</v>
      </c>
    </row>
    <row r="14" spans="1:9">
      <c r="A14" s="4">
        <f t="shared" si="0"/>
        <v>12</v>
      </c>
      <c r="B14" s="4" t="s">
        <v>122</v>
      </c>
      <c r="C14" s="4" t="s">
        <v>123</v>
      </c>
      <c r="D14" s="4" t="s">
        <v>16</v>
      </c>
      <c r="E14" s="5">
        <v>30106.37</v>
      </c>
      <c r="F14" s="6">
        <v>4099</v>
      </c>
      <c r="G14" s="4">
        <v>9</v>
      </c>
      <c r="H14" s="7">
        <v>46101</v>
      </c>
      <c r="I14" s="4" t="s">
        <v>26</v>
      </c>
    </row>
    <row r="15" spans="1:9">
      <c r="A15" s="4">
        <f t="shared" si="0"/>
        <v>13</v>
      </c>
      <c r="B15" s="4" t="s">
        <v>57</v>
      </c>
      <c r="C15" s="4" t="s">
        <v>58</v>
      </c>
      <c r="D15" s="4" t="s">
        <v>59</v>
      </c>
      <c r="E15" s="5">
        <v>23791.42</v>
      </c>
      <c r="F15" s="6">
        <v>4055</v>
      </c>
      <c r="G15" s="4">
        <v>10</v>
      </c>
      <c r="H15" s="7">
        <v>46073</v>
      </c>
      <c r="I15" s="4" t="s">
        <v>17</v>
      </c>
    </row>
    <row r="16" spans="1:9">
      <c r="A16" s="4">
        <f t="shared" si="0"/>
        <v>14</v>
      </c>
      <c r="B16" s="4" t="s">
        <v>55</v>
      </c>
      <c r="C16" s="4" t="s">
        <v>55</v>
      </c>
      <c r="D16" s="4" t="s">
        <v>22</v>
      </c>
      <c r="E16" s="5">
        <v>21478.029999999912</v>
      </c>
      <c r="F16" s="6">
        <v>2854</v>
      </c>
      <c r="G16" s="4">
        <v>5</v>
      </c>
      <c r="H16" s="7">
        <v>46073</v>
      </c>
      <c r="I16" s="4" t="s">
        <v>56</v>
      </c>
    </row>
    <row r="17" spans="1:9">
      <c r="A17" s="4">
        <f t="shared" si="0"/>
        <v>15</v>
      </c>
      <c r="B17" s="4" t="s">
        <v>192</v>
      </c>
      <c r="C17" s="4" t="s">
        <v>193</v>
      </c>
      <c r="D17" s="4" t="s">
        <v>188</v>
      </c>
      <c r="E17" s="5">
        <v>20692.98</v>
      </c>
      <c r="F17" s="6">
        <v>3492</v>
      </c>
      <c r="G17" s="4">
        <v>16</v>
      </c>
      <c r="H17" s="7">
        <v>46129</v>
      </c>
      <c r="I17" s="4" t="s">
        <v>33</v>
      </c>
    </row>
    <row r="18" spans="1:9">
      <c r="A18" s="4">
        <f t="shared" si="0"/>
        <v>16</v>
      </c>
      <c r="B18" s="4" t="s">
        <v>180</v>
      </c>
      <c r="C18" s="4" t="s">
        <v>181</v>
      </c>
      <c r="D18" s="4" t="s">
        <v>182</v>
      </c>
      <c r="E18" s="5">
        <v>16358.18</v>
      </c>
      <c r="F18" s="6">
        <v>2944</v>
      </c>
      <c r="G18" s="4">
        <v>17</v>
      </c>
      <c r="H18" s="7">
        <v>46108</v>
      </c>
      <c r="I18" s="4" t="s">
        <v>48</v>
      </c>
    </row>
    <row r="19" spans="1:9">
      <c r="A19" s="4">
        <f t="shared" si="0"/>
        <v>17</v>
      </c>
      <c r="B19" s="4" t="s">
        <v>133</v>
      </c>
      <c r="C19" s="4" t="s">
        <v>134</v>
      </c>
      <c r="D19" s="4" t="s">
        <v>111</v>
      </c>
      <c r="E19" s="5">
        <v>16314.379999999997</v>
      </c>
      <c r="F19" s="6">
        <v>2353</v>
      </c>
      <c r="G19" s="4">
        <v>19</v>
      </c>
      <c r="H19" s="7">
        <v>46104</v>
      </c>
      <c r="I19" s="4" t="s">
        <v>79</v>
      </c>
    </row>
    <row r="20" spans="1:9">
      <c r="A20" s="4">
        <f t="shared" si="0"/>
        <v>18</v>
      </c>
      <c r="B20" s="4" t="s">
        <v>248</v>
      </c>
      <c r="C20" s="4" t="s">
        <v>249</v>
      </c>
      <c r="D20" s="4" t="s">
        <v>250</v>
      </c>
      <c r="E20" s="5">
        <v>13271.25</v>
      </c>
      <c r="F20" s="6">
        <v>2269</v>
      </c>
      <c r="G20" s="4">
        <v>8</v>
      </c>
      <c r="H20" s="7">
        <v>46122</v>
      </c>
      <c r="I20" s="4" t="s">
        <v>137</v>
      </c>
    </row>
    <row r="21" spans="1:9">
      <c r="A21" s="4">
        <f t="shared" si="0"/>
        <v>19</v>
      </c>
      <c r="B21" s="4" t="s">
        <v>112</v>
      </c>
      <c r="C21" s="4" t="s">
        <v>112</v>
      </c>
      <c r="D21" s="4" t="s">
        <v>22</v>
      </c>
      <c r="E21" s="5">
        <v>12263.000000000029</v>
      </c>
      <c r="F21" s="6">
        <v>1547</v>
      </c>
      <c r="G21" s="4"/>
      <c r="H21" s="7">
        <v>46010</v>
      </c>
      <c r="I21" s="4" t="s">
        <v>73</v>
      </c>
    </row>
    <row r="22" spans="1:9">
      <c r="A22" s="4">
        <f t="shared" si="0"/>
        <v>20</v>
      </c>
      <c r="B22" s="4" t="s">
        <v>203</v>
      </c>
      <c r="C22" s="4" t="s">
        <v>203</v>
      </c>
      <c r="D22" s="4" t="s">
        <v>204</v>
      </c>
      <c r="E22" s="5">
        <v>11691.89</v>
      </c>
      <c r="F22" s="6">
        <v>1669</v>
      </c>
      <c r="G22" s="4">
        <v>18</v>
      </c>
      <c r="H22" s="7">
        <v>46104</v>
      </c>
      <c r="I22" s="4" t="s">
        <v>79</v>
      </c>
    </row>
    <row r="23" spans="1:9">
      <c r="A23" s="4">
        <f t="shared" si="0"/>
        <v>21</v>
      </c>
      <c r="B23" s="4" t="s">
        <v>277</v>
      </c>
      <c r="C23" s="4" t="s">
        <v>278</v>
      </c>
      <c r="D23" s="4" t="s">
        <v>70</v>
      </c>
      <c r="E23" s="5">
        <v>9973.9</v>
      </c>
      <c r="F23" s="6">
        <v>1360</v>
      </c>
      <c r="G23" s="4">
        <v>15</v>
      </c>
      <c r="H23" s="7">
        <v>46136</v>
      </c>
      <c r="I23" s="4" t="s">
        <v>33</v>
      </c>
    </row>
    <row r="24" spans="1:9">
      <c r="A24" s="4">
        <f t="shared" si="0"/>
        <v>22</v>
      </c>
      <c r="B24" s="4" t="s">
        <v>288</v>
      </c>
      <c r="C24" s="4" t="s">
        <v>289</v>
      </c>
      <c r="D24" s="4" t="s">
        <v>16</v>
      </c>
      <c r="E24" s="5">
        <v>9966.2000000000007</v>
      </c>
      <c r="F24" s="6">
        <v>1331</v>
      </c>
      <c r="G24" s="4">
        <v>13</v>
      </c>
      <c r="H24" s="7">
        <v>46122</v>
      </c>
      <c r="I24" s="4" t="s">
        <v>163</v>
      </c>
    </row>
    <row r="25" spans="1:9">
      <c r="A25" s="4">
        <f t="shared" si="0"/>
        <v>23</v>
      </c>
      <c r="B25" s="4" t="s">
        <v>186</v>
      </c>
      <c r="C25" s="4" t="s">
        <v>187</v>
      </c>
      <c r="D25" s="4" t="s">
        <v>188</v>
      </c>
      <c r="E25" s="5">
        <v>9822.9100000000035</v>
      </c>
      <c r="F25" s="6">
        <v>1318</v>
      </c>
      <c r="G25" s="4">
        <v>10</v>
      </c>
      <c r="H25" s="7">
        <v>46104</v>
      </c>
      <c r="I25" s="4" t="s">
        <v>79</v>
      </c>
    </row>
    <row r="26" spans="1:9">
      <c r="A26" s="4">
        <f t="shared" si="0"/>
        <v>24</v>
      </c>
      <c r="B26" s="4" t="s">
        <v>273</v>
      </c>
      <c r="C26" s="4" t="s">
        <v>273</v>
      </c>
      <c r="D26" s="4" t="s">
        <v>274</v>
      </c>
      <c r="E26" s="5">
        <v>9532.83</v>
      </c>
      <c r="F26" s="6">
        <v>1549</v>
      </c>
      <c r="G26" s="4">
        <v>15</v>
      </c>
      <c r="H26" s="7">
        <v>46115</v>
      </c>
      <c r="I26" s="4" t="s">
        <v>61</v>
      </c>
    </row>
    <row r="27" spans="1:9">
      <c r="A27" s="4">
        <f t="shared" si="0"/>
        <v>25</v>
      </c>
      <c r="B27" s="4" t="s">
        <v>234</v>
      </c>
      <c r="C27" s="4" t="s">
        <v>235</v>
      </c>
      <c r="D27" s="4" t="s">
        <v>16</v>
      </c>
      <c r="E27" s="5">
        <v>9278.41</v>
      </c>
      <c r="F27" s="6">
        <v>1225</v>
      </c>
      <c r="G27" s="4">
        <v>10</v>
      </c>
      <c r="H27" s="7">
        <v>46108</v>
      </c>
      <c r="I27" s="4" t="s">
        <v>45</v>
      </c>
    </row>
    <row r="28" spans="1:9">
      <c r="A28" s="4">
        <f t="shared" si="0"/>
        <v>26</v>
      </c>
      <c r="B28" s="4" t="s">
        <v>43</v>
      </c>
      <c r="C28" s="4" t="s">
        <v>44</v>
      </c>
      <c r="D28" s="4" t="s">
        <v>36</v>
      </c>
      <c r="E28" s="5">
        <v>8072.59</v>
      </c>
      <c r="F28" s="6">
        <v>1174</v>
      </c>
      <c r="G28" s="4">
        <v>8</v>
      </c>
      <c r="H28" s="7">
        <v>46066</v>
      </c>
      <c r="I28" s="4" t="s">
        <v>45</v>
      </c>
    </row>
    <row r="29" spans="1:9">
      <c r="A29" s="4">
        <f t="shared" si="0"/>
        <v>27</v>
      </c>
      <c r="B29" s="4" t="s">
        <v>346</v>
      </c>
      <c r="C29" s="4" t="s">
        <v>347</v>
      </c>
      <c r="D29" s="4" t="s">
        <v>162</v>
      </c>
      <c r="E29" s="5">
        <v>4893</v>
      </c>
      <c r="F29" s="6">
        <v>787</v>
      </c>
      <c r="G29" s="4">
        <v>18</v>
      </c>
      <c r="H29" s="7">
        <v>46122</v>
      </c>
      <c r="I29" s="4" t="s">
        <v>118</v>
      </c>
    </row>
    <row r="30" spans="1:9">
      <c r="A30" s="4">
        <f t="shared" si="0"/>
        <v>28</v>
      </c>
      <c r="B30" s="4" t="s">
        <v>199</v>
      </c>
      <c r="C30" s="4" t="s">
        <v>200</v>
      </c>
      <c r="D30" s="4" t="s">
        <v>157</v>
      </c>
      <c r="E30" s="5">
        <v>4763</v>
      </c>
      <c r="F30" s="6">
        <v>882</v>
      </c>
      <c r="G30" s="4">
        <v>11</v>
      </c>
      <c r="H30" s="7">
        <v>45723</v>
      </c>
      <c r="I30" s="4" t="s">
        <v>118</v>
      </c>
    </row>
    <row r="31" spans="1:9">
      <c r="A31" s="4">
        <f t="shared" si="0"/>
        <v>29</v>
      </c>
      <c r="B31" s="4" t="s">
        <v>353</v>
      </c>
      <c r="C31" s="4" t="s">
        <v>354</v>
      </c>
      <c r="D31" s="4" t="s">
        <v>188</v>
      </c>
      <c r="E31" s="5">
        <v>4153.0600000000004</v>
      </c>
      <c r="F31" s="6">
        <v>642</v>
      </c>
      <c r="G31" s="4">
        <v>15</v>
      </c>
      <c r="H31" s="7">
        <v>46129</v>
      </c>
      <c r="I31" s="4" t="s">
        <v>33</v>
      </c>
    </row>
    <row r="32" spans="1:9">
      <c r="A32" s="4">
        <f t="shared" si="0"/>
        <v>30</v>
      </c>
      <c r="B32" s="4" t="s">
        <v>100</v>
      </c>
      <c r="C32" s="4" t="s">
        <v>101</v>
      </c>
      <c r="D32" s="4" t="s">
        <v>16</v>
      </c>
      <c r="E32" s="5">
        <v>3902.1</v>
      </c>
      <c r="F32" s="6">
        <v>497</v>
      </c>
      <c r="G32" s="4">
        <v>3</v>
      </c>
      <c r="H32" s="7">
        <v>46080</v>
      </c>
      <c r="I32" s="4" t="s">
        <v>191</v>
      </c>
    </row>
    <row r="33" spans="1:9">
      <c r="A33" s="4">
        <f t="shared" si="0"/>
        <v>31</v>
      </c>
      <c r="B33" s="4" t="s">
        <v>376</v>
      </c>
      <c r="C33" s="4" t="s">
        <v>377</v>
      </c>
      <c r="D33" s="4" t="s">
        <v>378</v>
      </c>
      <c r="E33" s="5">
        <v>3479.75</v>
      </c>
      <c r="F33" s="6">
        <v>548</v>
      </c>
      <c r="G33" s="4">
        <v>5</v>
      </c>
      <c r="H33" s="7">
        <v>46115</v>
      </c>
      <c r="I33" s="4" t="s">
        <v>137</v>
      </c>
    </row>
    <row r="34" spans="1:9">
      <c r="A34" s="4">
        <f t="shared" si="0"/>
        <v>32</v>
      </c>
      <c r="B34" s="4" t="s">
        <v>24</v>
      </c>
      <c r="C34" s="4" t="s">
        <v>25</v>
      </c>
      <c r="D34" s="4" t="s">
        <v>16</v>
      </c>
      <c r="E34" s="5">
        <v>3316.93</v>
      </c>
      <c r="F34" s="6">
        <v>389</v>
      </c>
      <c r="G34" s="4">
        <v>2</v>
      </c>
      <c r="H34" s="7">
        <v>46010</v>
      </c>
      <c r="I34" s="4" t="s">
        <v>26</v>
      </c>
    </row>
    <row r="35" spans="1:9">
      <c r="A35" s="4">
        <f t="shared" ref="A35:A66" si="1">IF(B35&lt;&gt;"",ROW()-2,"")</f>
        <v>33</v>
      </c>
      <c r="B35" s="4" t="s">
        <v>221</v>
      </c>
      <c r="C35" s="4" t="s">
        <v>222</v>
      </c>
      <c r="D35" s="4" t="s">
        <v>223</v>
      </c>
      <c r="E35" s="5">
        <v>3059.36</v>
      </c>
      <c r="F35" s="6">
        <v>528</v>
      </c>
      <c r="G35" s="4">
        <v>15</v>
      </c>
      <c r="H35" s="7">
        <v>46101</v>
      </c>
      <c r="I35" s="4" t="s">
        <v>33</v>
      </c>
    </row>
    <row r="36" spans="1:9">
      <c r="A36" s="4">
        <f t="shared" si="1"/>
        <v>34</v>
      </c>
      <c r="B36" s="4" t="s">
        <v>284</v>
      </c>
      <c r="C36" s="4" t="s">
        <v>285</v>
      </c>
      <c r="D36" s="4" t="s">
        <v>115</v>
      </c>
      <c r="E36" s="5">
        <v>2466.56</v>
      </c>
      <c r="F36" s="6">
        <v>314</v>
      </c>
      <c r="G36" s="4">
        <v>7</v>
      </c>
      <c r="H36" s="7">
        <v>46104</v>
      </c>
      <c r="I36" s="4" t="s">
        <v>79</v>
      </c>
    </row>
    <row r="37" spans="1:9">
      <c r="A37" s="4">
        <f t="shared" si="1"/>
        <v>35</v>
      </c>
      <c r="B37" s="4" t="s">
        <v>62</v>
      </c>
      <c r="C37" s="4" t="s">
        <v>62</v>
      </c>
      <c r="D37" s="4" t="s">
        <v>22</v>
      </c>
      <c r="E37" s="5">
        <v>2425.16</v>
      </c>
      <c r="F37" s="6">
        <v>631</v>
      </c>
      <c r="G37" s="4">
        <v>9</v>
      </c>
      <c r="H37" s="7">
        <v>46038</v>
      </c>
      <c r="I37" s="4" t="s">
        <v>33</v>
      </c>
    </row>
    <row r="38" spans="1:9">
      <c r="A38" s="4">
        <f t="shared" si="1"/>
        <v>36</v>
      </c>
      <c r="B38" s="4" t="s">
        <v>964</v>
      </c>
      <c r="C38" s="4" t="s">
        <v>374</v>
      </c>
      <c r="D38" s="4" t="s">
        <v>375</v>
      </c>
      <c r="E38" s="5">
        <v>2185</v>
      </c>
      <c r="F38" s="6">
        <v>354</v>
      </c>
      <c r="G38" s="4">
        <v>1</v>
      </c>
      <c r="H38" s="7">
        <v>45905</v>
      </c>
      <c r="I38" s="4" t="s">
        <v>61</v>
      </c>
    </row>
    <row r="39" spans="1:9">
      <c r="A39" s="4">
        <f t="shared" si="1"/>
        <v>37</v>
      </c>
      <c r="B39" s="4" t="s">
        <v>327</v>
      </c>
      <c r="C39" s="4" t="s">
        <v>328</v>
      </c>
      <c r="D39" s="4" t="s">
        <v>188</v>
      </c>
      <c r="E39" s="5">
        <v>2022.6499999999999</v>
      </c>
      <c r="F39" s="6">
        <v>316</v>
      </c>
      <c r="G39" s="4">
        <v>6</v>
      </c>
      <c r="H39" s="7">
        <v>46129</v>
      </c>
      <c r="I39" s="4" t="s">
        <v>304</v>
      </c>
    </row>
    <row r="40" spans="1:9">
      <c r="A40" s="4">
        <f t="shared" si="1"/>
        <v>38</v>
      </c>
      <c r="B40" s="4" t="s">
        <v>160</v>
      </c>
      <c r="C40" s="4" t="s">
        <v>161</v>
      </c>
      <c r="D40" s="4" t="s">
        <v>162</v>
      </c>
      <c r="E40" s="5">
        <v>1757.24</v>
      </c>
      <c r="F40" s="6">
        <v>374</v>
      </c>
      <c r="G40" s="4">
        <v>7</v>
      </c>
      <c r="H40" s="7">
        <v>46080</v>
      </c>
      <c r="I40" s="4" t="s">
        <v>48</v>
      </c>
    </row>
    <row r="41" spans="1:9">
      <c r="A41" s="4">
        <f t="shared" si="1"/>
        <v>39</v>
      </c>
      <c r="B41" s="4" t="s">
        <v>441</v>
      </c>
      <c r="C41" s="4" t="s">
        <v>442</v>
      </c>
      <c r="D41" s="4" t="s">
        <v>162</v>
      </c>
      <c r="E41" s="5">
        <v>1732.23</v>
      </c>
      <c r="F41" s="6">
        <v>304</v>
      </c>
      <c r="G41" s="4">
        <v>3</v>
      </c>
      <c r="H41" s="7">
        <v>45303</v>
      </c>
      <c r="I41" s="4" t="s">
        <v>33</v>
      </c>
    </row>
    <row r="42" spans="1:9">
      <c r="A42" s="4">
        <f t="shared" si="1"/>
        <v>40</v>
      </c>
      <c r="B42" s="4" t="s">
        <v>332</v>
      </c>
      <c r="C42" s="4" t="s">
        <v>333</v>
      </c>
      <c r="D42" s="4" t="s">
        <v>334</v>
      </c>
      <c r="E42" s="5">
        <v>1714.9299999999998</v>
      </c>
      <c r="F42" s="6">
        <v>242</v>
      </c>
      <c r="G42" s="4">
        <v>8</v>
      </c>
      <c r="H42" s="7">
        <v>46104</v>
      </c>
      <c r="I42" s="4" t="s">
        <v>79</v>
      </c>
    </row>
    <row r="43" spans="1:9">
      <c r="A43" s="4">
        <f t="shared" si="1"/>
        <v>41</v>
      </c>
      <c r="B43" s="4" t="s">
        <v>369</v>
      </c>
      <c r="C43" s="4" t="s">
        <v>369</v>
      </c>
      <c r="D43" s="4" t="s">
        <v>22</v>
      </c>
      <c r="E43" s="5">
        <v>1580.73</v>
      </c>
      <c r="F43" s="6">
        <v>397</v>
      </c>
      <c r="G43" s="4">
        <v>5</v>
      </c>
      <c r="H43" s="7">
        <v>44659</v>
      </c>
      <c r="I43" s="4" t="s">
        <v>33</v>
      </c>
    </row>
    <row r="44" spans="1:9">
      <c r="A44" s="4">
        <f t="shared" si="1"/>
        <v>42</v>
      </c>
      <c r="B44" s="4" t="s">
        <v>360</v>
      </c>
      <c r="C44" s="4" t="s">
        <v>361</v>
      </c>
      <c r="D44" s="4" t="s">
        <v>362</v>
      </c>
      <c r="E44" s="5">
        <v>1434.55</v>
      </c>
      <c r="F44" s="6">
        <v>262</v>
      </c>
      <c r="G44" s="4">
        <v>6</v>
      </c>
      <c r="H44" s="7">
        <v>46104</v>
      </c>
      <c r="I44" s="4" t="s">
        <v>79</v>
      </c>
    </row>
    <row r="45" spans="1:9">
      <c r="A45" s="4">
        <f t="shared" si="1"/>
        <v>43</v>
      </c>
      <c r="B45" s="4" t="s">
        <v>461</v>
      </c>
      <c r="C45" s="4" t="s">
        <v>461</v>
      </c>
      <c r="D45" s="4" t="s">
        <v>22</v>
      </c>
      <c r="E45" s="5">
        <v>1390</v>
      </c>
      <c r="F45" s="6">
        <v>278</v>
      </c>
      <c r="G45" s="4">
        <v>2</v>
      </c>
      <c r="H45" s="7">
        <v>45740</v>
      </c>
      <c r="I45" s="4" t="s">
        <v>79</v>
      </c>
    </row>
    <row r="46" spans="1:9">
      <c r="A46" s="4">
        <f t="shared" si="1"/>
        <v>44</v>
      </c>
      <c r="B46" s="4" t="s">
        <v>105</v>
      </c>
      <c r="C46" s="4" t="s">
        <v>106</v>
      </c>
      <c r="D46" s="4" t="s">
        <v>36</v>
      </c>
      <c r="E46" s="5">
        <v>1270.57</v>
      </c>
      <c r="F46" s="6">
        <v>154</v>
      </c>
      <c r="G46" s="4">
        <v>3</v>
      </c>
      <c r="H46" s="7">
        <v>46031</v>
      </c>
      <c r="I46" s="4" t="s">
        <v>33</v>
      </c>
    </row>
    <row r="47" spans="1:9">
      <c r="A47" s="4">
        <f t="shared" si="1"/>
        <v>45</v>
      </c>
      <c r="B47" s="4" t="s">
        <v>457</v>
      </c>
      <c r="C47" s="4" t="s">
        <v>458</v>
      </c>
      <c r="D47" s="4" t="s">
        <v>459</v>
      </c>
      <c r="E47" s="5">
        <v>1256.58</v>
      </c>
      <c r="F47" s="6">
        <v>221</v>
      </c>
      <c r="G47" s="4">
        <v>6</v>
      </c>
      <c r="H47" s="7">
        <v>46136</v>
      </c>
      <c r="I47" s="4" t="s">
        <v>460</v>
      </c>
    </row>
    <row r="48" spans="1:9">
      <c r="A48" s="4">
        <f t="shared" si="1"/>
        <v>46</v>
      </c>
      <c r="B48" s="4" t="s">
        <v>502</v>
      </c>
      <c r="C48" s="4" t="s">
        <v>503</v>
      </c>
      <c r="D48" s="4" t="s">
        <v>432</v>
      </c>
      <c r="E48" s="5">
        <v>1233.2200000000012</v>
      </c>
      <c r="F48" s="6">
        <v>152</v>
      </c>
      <c r="G48" s="4">
        <v>1</v>
      </c>
      <c r="H48" s="7">
        <v>44673</v>
      </c>
      <c r="I48" s="4" t="s">
        <v>209</v>
      </c>
    </row>
    <row r="49" spans="1:9">
      <c r="A49" s="4">
        <f t="shared" si="1"/>
        <v>47</v>
      </c>
      <c r="B49" s="4" t="s">
        <v>87</v>
      </c>
      <c r="C49" s="4" t="s">
        <v>88</v>
      </c>
      <c r="D49" s="4" t="s">
        <v>89</v>
      </c>
      <c r="E49" s="5">
        <v>1101.6199999999999</v>
      </c>
      <c r="F49" s="6">
        <v>150</v>
      </c>
      <c r="G49" s="4">
        <v>2</v>
      </c>
      <c r="H49" s="7">
        <v>46038</v>
      </c>
      <c r="I49" s="4" t="s">
        <v>79</v>
      </c>
    </row>
    <row r="50" spans="1:9">
      <c r="A50" s="4">
        <f t="shared" si="1"/>
        <v>48</v>
      </c>
      <c r="B50" s="4" t="s">
        <v>485</v>
      </c>
      <c r="C50" s="4" t="s">
        <v>485</v>
      </c>
      <c r="D50" s="4" t="s">
        <v>22</v>
      </c>
      <c r="E50" s="5">
        <v>1064.01</v>
      </c>
      <c r="F50" s="6">
        <v>149</v>
      </c>
      <c r="G50" s="4">
        <v>6</v>
      </c>
      <c r="H50" s="7">
        <v>46122</v>
      </c>
      <c r="I50" s="4" t="s">
        <v>255</v>
      </c>
    </row>
    <row r="51" spans="1:9">
      <c r="A51" s="4">
        <f t="shared" si="1"/>
        <v>49</v>
      </c>
      <c r="B51" s="4" t="s">
        <v>31</v>
      </c>
      <c r="C51" s="4" t="s">
        <v>32</v>
      </c>
      <c r="D51" s="4" t="s">
        <v>16</v>
      </c>
      <c r="E51" s="5">
        <v>1034.31</v>
      </c>
      <c r="F51" s="6">
        <v>122</v>
      </c>
      <c r="G51" s="4">
        <v>4</v>
      </c>
      <c r="H51" s="7">
        <v>46045</v>
      </c>
      <c r="I51" s="4" t="s">
        <v>33</v>
      </c>
    </row>
    <row r="52" spans="1:9">
      <c r="A52" s="4">
        <f t="shared" si="1"/>
        <v>50</v>
      </c>
      <c r="B52" s="4" t="s">
        <v>518</v>
      </c>
      <c r="C52" s="4" t="s">
        <v>519</v>
      </c>
      <c r="D52" s="4" t="s">
        <v>520</v>
      </c>
      <c r="E52" s="5">
        <v>971.84999999999991</v>
      </c>
      <c r="F52" s="6">
        <v>175</v>
      </c>
      <c r="G52" s="4">
        <v>4</v>
      </c>
      <c r="H52" s="7">
        <v>46108</v>
      </c>
      <c r="I52" s="4" t="s">
        <v>521</v>
      </c>
    </row>
    <row r="53" spans="1:9">
      <c r="A53" s="4">
        <f t="shared" si="1"/>
        <v>51</v>
      </c>
      <c r="B53" s="4" t="s">
        <v>965</v>
      </c>
      <c r="C53" s="4" t="s">
        <v>383</v>
      </c>
      <c r="D53" s="4" t="s">
        <v>384</v>
      </c>
      <c r="E53" s="5">
        <v>971</v>
      </c>
      <c r="F53" s="6">
        <v>192</v>
      </c>
      <c r="G53" s="4">
        <v>10</v>
      </c>
      <c r="H53" s="7">
        <v>46122</v>
      </c>
      <c r="I53" s="4" t="s">
        <v>209</v>
      </c>
    </row>
    <row r="54" spans="1:9">
      <c r="A54" s="4">
        <f t="shared" si="1"/>
        <v>52</v>
      </c>
      <c r="B54" s="4" t="s">
        <v>216</v>
      </c>
      <c r="C54" s="4" t="s">
        <v>216</v>
      </c>
      <c r="D54" s="4" t="s">
        <v>22</v>
      </c>
      <c r="E54" s="5">
        <v>929.99999999999636</v>
      </c>
      <c r="F54" s="6">
        <v>50</v>
      </c>
      <c r="G54" s="4">
        <v>4</v>
      </c>
      <c r="H54" s="7">
        <v>46066</v>
      </c>
      <c r="I54" s="4" t="s">
        <v>217</v>
      </c>
    </row>
    <row r="55" spans="1:9">
      <c r="A55" s="4">
        <f t="shared" si="1"/>
        <v>53</v>
      </c>
      <c r="B55" s="4" t="s">
        <v>357</v>
      </c>
      <c r="C55" s="4" t="s">
        <v>358</v>
      </c>
      <c r="D55" s="4" t="s">
        <v>359</v>
      </c>
      <c r="E55" s="5">
        <v>874.15</v>
      </c>
      <c r="F55" s="6">
        <v>120</v>
      </c>
      <c r="G55" s="4">
        <v>6</v>
      </c>
      <c r="H55" s="7">
        <v>46104</v>
      </c>
      <c r="I55" s="4" t="s">
        <v>79</v>
      </c>
    </row>
    <row r="56" spans="1:9">
      <c r="A56" s="4">
        <f t="shared" si="1"/>
        <v>54</v>
      </c>
      <c r="B56" s="4" t="s">
        <v>370</v>
      </c>
      <c r="C56" s="4" t="s">
        <v>371</v>
      </c>
      <c r="D56" s="4" t="s">
        <v>372</v>
      </c>
      <c r="E56" s="5">
        <v>868.58</v>
      </c>
      <c r="F56" s="6">
        <v>130</v>
      </c>
      <c r="G56" s="4">
        <v>10</v>
      </c>
      <c r="H56" s="7">
        <v>46104</v>
      </c>
      <c r="I56" s="4" t="s">
        <v>79</v>
      </c>
    </row>
    <row r="57" spans="1:9">
      <c r="A57" s="4">
        <f t="shared" si="1"/>
        <v>55</v>
      </c>
      <c r="B57" s="4" t="s">
        <v>393</v>
      </c>
      <c r="C57" s="4" t="s">
        <v>394</v>
      </c>
      <c r="D57" s="4" t="s">
        <v>395</v>
      </c>
      <c r="E57" s="5">
        <v>755.79</v>
      </c>
      <c r="F57" s="6">
        <v>118</v>
      </c>
      <c r="G57" s="4">
        <v>8</v>
      </c>
      <c r="H57" s="7">
        <v>46104</v>
      </c>
      <c r="I57" s="4" t="s">
        <v>79</v>
      </c>
    </row>
    <row r="58" spans="1:9">
      <c r="A58" s="4">
        <f t="shared" si="1"/>
        <v>56</v>
      </c>
      <c r="B58" s="4" t="s">
        <v>245</v>
      </c>
      <c r="C58" s="4" t="s">
        <v>246</v>
      </c>
      <c r="D58" s="4" t="s">
        <v>247</v>
      </c>
      <c r="E58" s="5">
        <v>750.40999999999985</v>
      </c>
      <c r="F58" s="6">
        <v>113</v>
      </c>
      <c r="G58" s="4">
        <v>1</v>
      </c>
      <c r="H58" s="7">
        <v>46059</v>
      </c>
      <c r="I58" s="4" t="s">
        <v>137</v>
      </c>
    </row>
    <row r="59" spans="1:9">
      <c r="A59" s="4">
        <f t="shared" si="1"/>
        <v>57</v>
      </c>
      <c r="B59" s="4" t="s">
        <v>504</v>
      </c>
      <c r="C59" s="4" t="s">
        <v>505</v>
      </c>
      <c r="D59" s="4" t="s">
        <v>506</v>
      </c>
      <c r="E59" s="5">
        <v>729</v>
      </c>
      <c r="F59" s="6">
        <v>233</v>
      </c>
      <c r="G59" s="16" t="s">
        <v>67</v>
      </c>
      <c r="H59" s="7">
        <v>44302</v>
      </c>
      <c r="I59" s="4" t="s">
        <v>352</v>
      </c>
    </row>
    <row r="60" spans="1:9">
      <c r="A60" s="4">
        <f t="shared" si="1"/>
        <v>58</v>
      </c>
      <c r="B60" s="4" t="s">
        <v>436</v>
      </c>
      <c r="C60" s="4" t="s">
        <v>437</v>
      </c>
      <c r="D60" s="4" t="s">
        <v>438</v>
      </c>
      <c r="E60" s="5">
        <v>722.38</v>
      </c>
      <c r="F60" s="6">
        <v>124</v>
      </c>
      <c r="G60" s="4">
        <v>4</v>
      </c>
      <c r="H60" s="7">
        <v>46104</v>
      </c>
      <c r="I60" s="4" t="s">
        <v>79</v>
      </c>
    </row>
    <row r="61" spans="1:9">
      <c r="A61" s="4">
        <f t="shared" si="1"/>
        <v>59</v>
      </c>
      <c r="B61" s="4" t="s">
        <v>400</v>
      </c>
      <c r="C61" s="4" t="s">
        <v>401</v>
      </c>
      <c r="D61" s="4" t="s">
        <v>89</v>
      </c>
      <c r="E61" s="5">
        <v>713.76</v>
      </c>
      <c r="F61" s="6">
        <v>190</v>
      </c>
      <c r="G61" s="4">
        <v>3</v>
      </c>
      <c r="H61" s="7">
        <v>44855</v>
      </c>
      <c r="I61" s="4" t="s">
        <v>33</v>
      </c>
    </row>
    <row r="62" spans="1:9">
      <c r="A62" s="4">
        <f t="shared" si="1"/>
        <v>60</v>
      </c>
      <c r="B62" s="4" t="s">
        <v>385</v>
      </c>
      <c r="C62" s="4" t="s">
        <v>386</v>
      </c>
      <c r="D62" s="4" t="s">
        <v>387</v>
      </c>
      <c r="E62" s="5">
        <v>696.45</v>
      </c>
      <c r="F62" s="6">
        <v>96</v>
      </c>
      <c r="G62" s="4">
        <v>4</v>
      </c>
      <c r="H62" s="7">
        <v>46104</v>
      </c>
      <c r="I62" s="4" t="s">
        <v>79</v>
      </c>
    </row>
    <row r="63" spans="1:9">
      <c r="A63" s="4">
        <f t="shared" si="1"/>
        <v>61</v>
      </c>
      <c r="B63" s="4" t="s">
        <v>175</v>
      </c>
      <c r="C63" s="4" t="s">
        <v>176</v>
      </c>
      <c r="D63" s="4" t="s">
        <v>177</v>
      </c>
      <c r="E63" s="5">
        <v>695</v>
      </c>
      <c r="F63" s="6">
        <v>121</v>
      </c>
      <c r="G63" s="4">
        <v>2</v>
      </c>
      <c r="H63" s="7">
        <v>46024</v>
      </c>
      <c r="I63" s="4" t="s">
        <v>61</v>
      </c>
    </row>
    <row r="64" spans="1:9">
      <c r="A64" s="4">
        <f t="shared" si="1"/>
        <v>62</v>
      </c>
      <c r="B64" s="4" t="s">
        <v>214</v>
      </c>
      <c r="C64" s="4" t="s">
        <v>215</v>
      </c>
      <c r="D64" s="4" t="s">
        <v>188</v>
      </c>
      <c r="E64" s="5">
        <v>677.77</v>
      </c>
      <c r="F64" s="6">
        <v>103</v>
      </c>
      <c r="G64" s="4">
        <v>6</v>
      </c>
      <c r="H64" s="7">
        <v>46080</v>
      </c>
      <c r="I64" s="4" t="s">
        <v>33</v>
      </c>
    </row>
    <row r="65" spans="1:9">
      <c r="A65" s="4">
        <f t="shared" si="1"/>
        <v>63</v>
      </c>
      <c r="B65" s="4" t="s">
        <v>396</v>
      </c>
      <c r="C65" s="4" t="s">
        <v>397</v>
      </c>
      <c r="D65" s="4" t="s">
        <v>398</v>
      </c>
      <c r="E65" s="5">
        <v>658.17000000000007</v>
      </c>
      <c r="F65" s="6">
        <v>87</v>
      </c>
      <c r="G65" s="4">
        <v>6</v>
      </c>
      <c r="H65" s="7">
        <v>46104</v>
      </c>
      <c r="I65" s="4" t="s">
        <v>79</v>
      </c>
    </row>
    <row r="66" spans="1:9">
      <c r="A66" s="4">
        <f t="shared" si="1"/>
        <v>64</v>
      </c>
      <c r="B66" s="4" t="s">
        <v>296</v>
      </c>
      <c r="C66" s="4" t="s">
        <v>297</v>
      </c>
      <c r="D66" s="4" t="s">
        <v>16</v>
      </c>
      <c r="E66" s="5">
        <v>633.75</v>
      </c>
      <c r="F66" s="6">
        <v>108</v>
      </c>
      <c r="G66" s="4">
        <v>3</v>
      </c>
      <c r="H66" s="7">
        <v>46094</v>
      </c>
      <c r="I66" s="4" t="s">
        <v>163</v>
      </c>
    </row>
    <row r="67" spans="1:9">
      <c r="A67" s="4">
        <f t="shared" ref="A67:A98" si="2">IF(B67&lt;&gt;"",ROW()-2,"")</f>
        <v>65</v>
      </c>
      <c r="B67" s="4" t="s">
        <v>582</v>
      </c>
      <c r="C67" s="4" t="s">
        <v>582</v>
      </c>
      <c r="D67" s="4" t="s">
        <v>157</v>
      </c>
      <c r="E67" s="5">
        <v>570</v>
      </c>
      <c r="F67" s="6">
        <v>116</v>
      </c>
      <c r="G67" s="4">
        <v>1</v>
      </c>
      <c r="H67" s="7">
        <v>45422</v>
      </c>
      <c r="I67" s="4" t="s">
        <v>460</v>
      </c>
    </row>
    <row r="68" spans="1:9">
      <c r="A68" s="4">
        <f t="shared" si="2"/>
        <v>66</v>
      </c>
      <c r="B68" s="4" t="s">
        <v>124</v>
      </c>
      <c r="C68" s="4" t="s">
        <v>125</v>
      </c>
      <c r="D68" s="4" t="s">
        <v>36</v>
      </c>
      <c r="E68" s="5">
        <v>560.6</v>
      </c>
      <c r="F68" s="6">
        <v>72</v>
      </c>
      <c r="G68" s="4">
        <v>3</v>
      </c>
      <c r="H68" s="7">
        <v>46038</v>
      </c>
      <c r="I68" s="4" t="s">
        <v>17</v>
      </c>
    </row>
    <row r="69" spans="1:9">
      <c r="A69" s="4">
        <f t="shared" si="2"/>
        <v>67</v>
      </c>
      <c r="B69" s="4" t="s">
        <v>158</v>
      </c>
      <c r="C69" s="4" t="s">
        <v>159</v>
      </c>
      <c r="D69" s="4" t="s">
        <v>16</v>
      </c>
      <c r="E69" s="5">
        <v>524.52</v>
      </c>
      <c r="F69" s="6">
        <v>61</v>
      </c>
      <c r="G69" s="4">
        <v>3</v>
      </c>
      <c r="H69" s="7">
        <v>46052</v>
      </c>
      <c r="I69" s="4" t="s">
        <v>33</v>
      </c>
    </row>
    <row r="70" spans="1:9">
      <c r="A70" s="4">
        <f t="shared" si="2"/>
        <v>68</v>
      </c>
      <c r="B70" s="4" t="s">
        <v>451</v>
      </c>
      <c r="C70" s="4" t="s">
        <v>452</v>
      </c>
      <c r="D70" s="4" t="s">
        <v>453</v>
      </c>
      <c r="E70" s="5">
        <v>488.46</v>
      </c>
      <c r="F70" s="6">
        <v>126</v>
      </c>
      <c r="G70" s="4">
        <v>2</v>
      </c>
      <c r="H70" s="7">
        <v>45541</v>
      </c>
      <c r="I70" s="4" t="s">
        <v>61</v>
      </c>
    </row>
    <row r="71" spans="1:9">
      <c r="A71" s="4">
        <f t="shared" si="2"/>
        <v>69</v>
      </c>
      <c r="B71" s="4" t="s">
        <v>147</v>
      </c>
      <c r="C71" s="4" t="s">
        <v>148</v>
      </c>
      <c r="D71" s="4" t="s">
        <v>12</v>
      </c>
      <c r="E71" s="5">
        <v>446.85</v>
      </c>
      <c r="F71" s="6">
        <v>89</v>
      </c>
      <c r="G71" s="4">
        <v>1</v>
      </c>
      <c r="H71" s="7">
        <v>46038</v>
      </c>
      <c r="I71" s="4" t="s">
        <v>13</v>
      </c>
    </row>
    <row r="72" spans="1:9">
      <c r="A72" s="4">
        <f t="shared" si="2"/>
        <v>70</v>
      </c>
      <c r="B72" s="4" t="s">
        <v>388</v>
      </c>
      <c r="C72" s="4" t="s">
        <v>389</v>
      </c>
      <c r="D72" s="4" t="s">
        <v>390</v>
      </c>
      <c r="E72" s="5">
        <v>437</v>
      </c>
      <c r="F72" s="6">
        <v>98</v>
      </c>
      <c r="G72" s="16" t="s">
        <v>67</v>
      </c>
      <c r="H72" s="7">
        <v>44807</v>
      </c>
      <c r="I72" s="4" t="s">
        <v>352</v>
      </c>
    </row>
    <row r="73" spans="1:9">
      <c r="A73" s="4">
        <f t="shared" si="2"/>
        <v>71</v>
      </c>
      <c r="B73" s="4" t="s">
        <v>529</v>
      </c>
      <c r="C73" s="4" t="s">
        <v>530</v>
      </c>
      <c r="D73" s="4" t="s">
        <v>12</v>
      </c>
      <c r="E73" s="5">
        <v>431.34999999999997</v>
      </c>
      <c r="F73" s="6">
        <v>62</v>
      </c>
      <c r="G73" s="4">
        <v>2</v>
      </c>
      <c r="H73" s="7">
        <v>46104</v>
      </c>
      <c r="I73" s="4" t="s">
        <v>79</v>
      </c>
    </row>
    <row r="74" spans="1:9">
      <c r="A74" s="4">
        <f t="shared" si="2"/>
        <v>72</v>
      </c>
      <c r="B74" s="4" t="s">
        <v>178</v>
      </c>
      <c r="C74" s="4" t="s">
        <v>179</v>
      </c>
      <c r="D74" s="4" t="s">
        <v>12</v>
      </c>
      <c r="E74" s="5">
        <v>411.96</v>
      </c>
      <c r="F74" s="6">
        <v>51</v>
      </c>
      <c r="G74" s="4">
        <v>3</v>
      </c>
      <c r="H74" s="7">
        <v>46066</v>
      </c>
      <c r="I74" s="4" t="s">
        <v>17</v>
      </c>
    </row>
    <row r="75" spans="1:9">
      <c r="A75" s="4">
        <f t="shared" si="2"/>
        <v>73</v>
      </c>
      <c r="B75" s="4" t="s">
        <v>483</v>
      </c>
      <c r="C75" s="4" t="s">
        <v>484</v>
      </c>
      <c r="D75" s="4" t="s">
        <v>16</v>
      </c>
      <c r="E75" s="5">
        <v>345.61</v>
      </c>
      <c r="F75" s="6">
        <v>89</v>
      </c>
      <c r="G75" s="4">
        <v>1</v>
      </c>
      <c r="H75" s="7">
        <v>45359</v>
      </c>
      <c r="I75" s="4" t="s">
        <v>33</v>
      </c>
    </row>
    <row r="76" spans="1:9">
      <c r="A76" s="4">
        <f t="shared" si="2"/>
        <v>74</v>
      </c>
      <c r="B76" s="4" t="s">
        <v>583</v>
      </c>
      <c r="C76" s="4" t="s">
        <v>584</v>
      </c>
      <c r="D76" s="4" t="s">
        <v>585</v>
      </c>
      <c r="E76" s="5">
        <v>340</v>
      </c>
      <c r="F76" s="6">
        <v>85</v>
      </c>
      <c r="G76" s="16" t="s">
        <v>67</v>
      </c>
      <c r="H76" s="7">
        <v>44431</v>
      </c>
      <c r="I76" s="4" t="s">
        <v>352</v>
      </c>
    </row>
    <row r="77" spans="1:9">
      <c r="A77" s="4">
        <f t="shared" si="2"/>
        <v>75</v>
      </c>
      <c r="B77" s="4" t="s">
        <v>474</v>
      </c>
      <c r="C77" s="4" t="s">
        <v>475</v>
      </c>
      <c r="D77" s="4" t="s">
        <v>476</v>
      </c>
      <c r="E77" s="5">
        <v>317</v>
      </c>
      <c r="F77" s="6">
        <v>75</v>
      </c>
      <c r="G77" s="16" t="s">
        <v>67</v>
      </c>
      <c r="H77" s="7">
        <v>45955</v>
      </c>
      <c r="I77" s="4" t="s">
        <v>352</v>
      </c>
    </row>
    <row r="78" spans="1:9">
      <c r="A78" s="4">
        <f t="shared" si="2"/>
        <v>76</v>
      </c>
      <c r="B78" s="4" t="s">
        <v>113</v>
      </c>
      <c r="C78" s="4" t="s">
        <v>114</v>
      </c>
      <c r="D78" s="4" t="s">
        <v>115</v>
      </c>
      <c r="E78" s="5">
        <v>281</v>
      </c>
      <c r="F78" s="6">
        <v>57</v>
      </c>
      <c r="G78" s="4">
        <v>2</v>
      </c>
      <c r="H78" s="7">
        <v>46066</v>
      </c>
      <c r="I78" s="4" t="s">
        <v>61</v>
      </c>
    </row>
    <row r="79" spans="1:9">
      <c r="A79" s="4">
        <f t="shared" si="2"/>
        <v>77</v>
      </c>
      <c r="B79" s="4" t="s">
        <v>557</v>
      </c>
      <c r="C79" s="4" t="s">
        <v>558</v>
      </c>
      <c r="D79" s="4" t="s">
        <v>559</v>
      </c>
      <c r="E79" s="5">
        <v>251</v>
      </c>
      <c r="F79" s="6">
        <v>36</v>
      </c>
      <c r="G79" s="4">
        <v>4</v>
      </c>
      <c r="H79" s="7">
        <v>46104</v>
      </c>
      <c r="I79" s="4" t="s">
        <v>79</v>
      </c>
    </row>
    <row r="80" spans="1:9">
      <c r="A80" s="4">
        <f t="shared" si="2"/>
        <v>78</v>
      </c>
      <c r="B80" s="4" t="s">
        <v>313</v>
      </c>
      <c r="C80" s="4" t="s">
        <v>314</v>
      </c>
      <c r="D80" s="4" t="s">
        <v>16</v>
      </c>
      <c r="E80" s="5">
        <v>247.86</v>
      </c>
      <c r="F80" s="6">
        <v>39</v>
      </c>
      <c r="G80" s="4">
        <v>4</v>
      </c>
      <c r="H80" s="7">
        <v>45926</v>
      </c>
      <c r="I80" s="4" t="s">
        <v>45</v>
      </c>
    </row>
    <row r="81" spans="1:9">
      <c r="A81" s="4">
        <f t="shared" si="2"/>
        <v>79</v>
      </c>
      <c r="B81" s="4" t="s">
        <v>660</v>
      </c>
      <c r="C81" s="4" t="s">
        <v>661</v>
      </c>
      <c r="D81" s="4" t="s">
        <v>228</v>
      </c>
      <c r="E81" s="5">
        <v>242</v>
      </c>
      <c r="F81" s="6">
        <v>41</v>
      </c>
      <c r="G81" s="4">
        <v>1</v>
      </c>
      <c r="H81" s="7">
        <v>45282</v>
      </c>
      <c r="I81" s="4" t="s">
        <v>149</v>
      </c>
    </row>
    <row r="82" spans="1:9">
      <c r="A82" s="4">
        <f t="shared" si="2"/>
        <v>80</v>
      </c>
      <c r="B82" s="4" t="s">
        <v>183</v>
      </c>
      <c r="C82" s="4" t="s">
        <v>184</v>
      </c>
      <c r="D82" s="4" t="s">
        <v>185</v>
      </c>
      <c r="E82" s="5">
        <v>229.73</v>
      </c>
      <c r="F82" s="6">
        <v>26</v>
      </c>
      <c r="G82" s="4">
        <v>3</v>
      </c>
      <c r="H82" s="7">
        <v>46066</v>
      </c>
      <c r="I82" s="4" t="s">
        <v>33</v>
      </c>
    </row>
    <row r="83" spans="1:9">
      <c r="A83" s="4">
        <f t="shared" si="2"/>
        <v>81</v>
      </c>
      <c r="B83" s="4" t="s">
        <v>516</v>
      </c>
      <c r="C83" s="4" t="s">
        <v>517</v>
      </c>
      <c r="D83" s="4" t="s">
        <v>157</v>
      </c>
      <c r="E83" s="5">
        <v>220</v>
      </c>
      <c r="F83" s="6">
        <v>44</v>
      </c>
      <c r="G83" s="4">
        <v>1</v>
      </c>
      <c r="H83" s="7">
        <v>45975</v>
      </c>
      <c r="I83" s="4" t="s">
        <v>33</v>
      </c>
    </row>
    <row r="84" spans="1:9">
      <c r="A84" s="4">
        <f t="shared" si="2"/>
        <v>82</v>
      </c>
      <c r="B84" s="4" t="s">
        <v>317</v>
      </c>
      <c r="C84" s="4" t="s">
        <v>318</v>
      </c>
      <c r="D84" s="4" t="s">
        <v>16</v>
      </c>
      <c r="E84" s="5">
        <v>211.18</v>
      </c>
      <c r="F84" s="6">
        <v>26</v>
      </c>
      <c r="G84" s="4">
        <v>2</v>
      </c>
      <c r="H84" s="7">
        <v>45765</v>
      </c>
      <c r="I84" s="4" t="s">
        <v>45</v>
      </c>
    </row>
    <row r="85" spans="1:9">
      <c r="A85" s="4">
        <f t="shared" si="2"/>
        <v>83</v>
      </c>
      <c r="B85" s="4" t="s">
        <v>310</v>
      </c>
      <c r="C85" s="4" t="s">
        <v>311</v>
      </c>
      <c r="D85" s="4" t="s">
        <v>312</v>
      </c>
      <c r="E85" s="5">
        <v>207</v>
      </c>
      <c r="F85" s="6">
        <v>35</v>
      </c>
      <c r="G85" s="4">
        <v>1</v>
      </c>
      <c r="H85" s="7">
        <v>46073</v>
      </c>
      <c r="I85" s="4" t="s">
        <v>209</v>
      </c>
    </row>
    <row r="86" spans="1:9">
      <c r="A86" s="4">
        <f t="shared" si="2"/>
        <v>84</v>
      </c>
      <c r="B86" s="4" t="s">
        <v>416</v>
      </c>
      <c r="C86" s="4" t="s">
        <v>416</v>
      </c>
      <c r="D86" s="4" t="s">
        <v>417</v>
      </c>
      <c r="E86" s="5">
        <v>195</v>
      </c>
      <c r="F86" s="6">
        <v>39</v>
      </c>
      <c r="G86" s="4">
        <v>1</v>
      </c>
      <c r="H86" s="7">
        <v>45954</v>
      </c>
      <c r="I86" s="4" t="s">
        <v>79</v>
      </c>
    </row>
    <row r="87" spans="1:9">
      <c r="A87" s="4">
        <f t="shared" si="2"/>
        <v>85</v>
      </c>
      <c r="B87" s="4" t="s">
        <v>542</v>
      </c>
      <c r="C87" s="4" t="s">
        <v>543</v>
      </c>
      <c r="D87" s="4" t="s">
        <v>188</v>
      </c>
      <c r="E87" s="5">
        <v>192</v>
      </c>
      <c r="F87" s="6">
        <v>48</v>
      </c>
      <c r="G87" s="16" t="s">
        <v>67</v>
      </c>
      <c r="H87" s="7">
        <v>45371</v>
      </c>
      <c r="I87" s="4" t="s">
        <v>352</v>
      </c>
    </row>
    <row r="88" spans="1:9">
      <c r="A88" s="4">
        <f t="shared" si="2"/>
        <v>86</v>
      </c>
      <c r="B88" s="4" t="s">
        <v>471</v>
      </c>
      <c r="C88" s="4" t="s">
        <v>472</v>
      </c>
      <c r="D88" s="4" t="s">
        <v>473</v>
      </c>
      <c r="E88" s="5">
        <v>190.05</v>
      </c>
      <c r="F88" s="6">
        <v>36</v>
      </c>
      <c r="G88" s="4">
        <v>3</v>
      </c>
      <c r="H88" s="7">
        <v>46104</v>
      </c>
      <c r="I88" s="4" t="s">
        <v>79</v>
      </c>
    </row>
    <row r="89" spans="1:9">
      <c r="A89" s="4">
        <f t="shared" si="2"/>
        <v>87</v>
      </c>
      <c r="B89" s="4" t="s">
        <v>207</v>
      </c>
      <c r="C89" s="4" t="s">
        <v>208</v>
      </c>
      <c r="D89" s="4" t="s">
        <v>89</v>
      </c>
      <c r="E89" s="5">
        <v>189</v>
      </c>
      <c r="F89" s="6">
        <v>27</v>
      </c>
      <c r="G89" s="4">
        <v>1</v>
      </c>
      <c r="H89" s="7">
        <v>45919</v>
      </c>
      <c r="I89" s="4" t="s">
        <v>209</v>
      </c>
    </row>
    <row r="90" spans="1:9">
      <c r="A90" s="4">
        <f t="shared" si="2"/>
        <v>88</v>
      </c>
      <c r="B90" s="4" t="s">
        <v>243</v>
      </c>
      <c r="C90" s="4" t="s">
        <v>244</v>
      </c>
      <c r="D90" s="4" t="s">
        <v>16</v>
      </c>
      <c r="E90" s="5">
        <v>187.82</v>
      </c>
      <c r="F90" s="6">
        <v>21</v>
      </c>
      <c r="G90" s="4">
        <v>4</v>
      </c>
      <c r="H90" s="7">
        <v>46087</v>
      </c>
      <c r="I90" s="4" t="s">
        <v>45</v>
      </c>
    </row>
    <row r="91" spans="1:9">
      <c r="A91" s="4">
        <f t="shared" si="2"/>
        <v>89</v>
      </c>
      <c r="B91" s="4" t="s">
        <v>691</v>
      </c>
      <c r="C91" s="4" t="s">
        <v>692</v>
      </c>
      <c r="D91" s="4" t="s">
        <v>89</v>
      </c>
      <c r="E91" s="5">
        <v>180</v>
      </c>
      <c r="F91" s="6">
        <v>90</v>
      </c>
      <c r="G91" s="4">
        <v>1</v>
      </c>
      <c r="H91" s="7">
        <v>45740</v>
      </c>
      <c r="I91" s="4" t="s">
        <v>79</v>
      </c>
    </row>
    <row r="92" spans="1:9">
      <c r="A92" s="4">
        <f t="shared" si="2"/>
        <v>90</v>
      </c>
      <c r="B92" s="4" t="s">
        <v>704</v>
      </c>
      <c r="C92" s="4" t="s">
        <v>705</v>
      </c>
      <c r="D92" s="4" t="s">
        <v>16</v>
      </c>
      <c r="E92" s="5">
        <v>170.24</v>
      </c>
      <c r="F92" s="6">
        <v>20</v>
      </c>
      <c r="G92" s="4">
        <v>2</v>
      </c>
      <c r="H92" s="7">
        <v>43154</v>
      </c>
      <c r="I92" s="4" t="s">
        <v>33</v>
      </c>
    </row>
    <row r="93" spans="1:9">
      <c r="A93" s="4">
        <f t="shared" si="2"/>
        <v>91</v>
      </c>
      <c r="B93" s="4" t="s">
        <v>611</v>
      </c>
      <c r="C93" s="4" t="s">
        <v>612</v>
      </c>
      <c r="D93" s="4" t="s">
        <v>188</v>
      </c>
      <c r="E93" s="5">
        <v>169.3</v>
      </c>
      <c r="F93" s="6">
        <v>31</v>
      </c>
      <c r="G93" s="4">
        <v>2</v>
      </c>
      <c r="H93" s="7">
        <v>46104</v>
      </c>
      <c r="I93" s="4" t="s">
        <v>966</v>
      </c>
    </row>
    <row r="94" spans="1:9">
      <c r="A94" s="4">
        <f t="shared" si="2"/>
        <v>92</v>
      </c>
      <c r="B94" s="4" t="s">
        <v>477</v>
      </c>
      <c r="C94" s="4" t="s">
        <v>478</v>
      </c>
      <c r="D94" s="4" t="s">
        <v>479</v>
      </c>
      <c r="E94" s="5">
        <v>139.65</v>
      </c>
      <c r="F94" s="6">
        <v>25</v>
      </c>
      <c r="G94" s="4">
        <v>2</v>
      </c>
      <c r="H94" s="7">
        <v>46104</v>
      </c>
      <c r="I94" s="4" t="s">
        <v>79</v>
      </c>
    </row>
    <row r="95" spans="1:9">
      <c r="A95" s="4">
        <f t="shared" si="2"/>
        <v>93</v>
      </c>
      <c r="B95" s="4" t="s">
        <v>145</v>
      </c>
      <c r="C95" s="4" t="s">
        <v>146</v>
      </c>
      <c r="D95" s="4" t="s">
        <v>16</v>
      </c>
      <c r="E95" s="5">
        <v>138.43</v>
      </c>
      <c r="F95" s="6">
        <v>17</v>
      </c>
      <c r="G95" s="4">
        <v>3</v>
      </c>
      <c r="H95" s="7">
        <v>46017</v>
      </c>
      <c r="I95" s="4" t="s">
        <v>17</v>
      </c>
    </row>
    <row r="96" spans="1:9">
      <c r="A96" s="4">
        <f t="shared" si="2"/>
        <v>94</v>
      </c>
      <c r="B96" s="4" t="s">
        <v>684</v>
      </c>
      <c r="C96" s="4" t="s">
        <v>685</v>
      </c>
      <c r="D96" s="4" t="s">
        <v>16</v>
      </c>
      <c r="E96" s="5">
        <v>137</v>
      </c>
      <c r="F96" s="6">
        <v>26</v>
      </c>
      <c r="G96" s="4">
        <v>1</v>
      </c>
      <c r="H96" s="7">
        <v>45758</v>
      </c>
      <c r="I96" s="4" t="s">
        <v>263</v>
      </c>
    </row>
    <row r="97" spans="1:9">
      <c r="A97" s="4">
        <f t="shared" si="2"/>
        <v>95</v>
      </c>
      <c r="B97" s="4" t="s">
        <v>454</v>
      </c>
      <c r="C97" s="4" t="s">
        <v>455</v>
      </c>
      <c r="D97" s="4" t="s">
        <v>456</v>
      </c>
      <c r="E97" s="5">
        <v>115</v>
      </c>
      <c r="F97" s="6">
        <v>23</v>
      </c>
      <c r="G97" s="4">
        <v>1</v>
      </c>
      <c r="H97" s="7">
        <v>45954</v>
      </c>
      <c r="I97" s="4" t="s">
        <v>118</v>
      </c>
    </row>
    <row r="98" spans="1:9">
      <c r="A98" s="4">
        <f t="shared" si="2"/>
        <v>96</v>
      </c>
      <c r="B98" s="4" t="s">
        <v>422</v>
      </c>
      <c r="C98" s="4" t="s">
        <v>422</v>
      </c>
      <c r="D98" s="4" t="s">
        <v>22</v>
      </c>
      <c r="E98" s="5">
        <v>112</v>
      </c>
      <c r="F98" s="6">
        <v>28</v>
      </c>
      <c r="G98" s="4">
        <v>1</v>
      </c>
      <c r="H98" s="7">
        <v>44974</v>
      </c>
      <c r="I98" s="4" t="s">
        <v>33</v>
      </c>
    </row>
    <row r="99" spans="1:9">
      <c r="A99" s="4">
        <f t="shared" ref="A99:A122" si="3">IF(B99&lt;&gt;"",ROW()-2,"")</f>
        <v>97</v>
      </c>
      <c r="B99" s="4" t="s">
        <v>507</v>
      </c>
      <c r="C99" s="4" t="s">
        <v>508</v>
      </c>
      <c r="D99" s="4" t="s">
        <v>509</v>
      </c>
      <c r="E99" s="5">
        <v>112</v>
      </c>
      <c r="F99" s="6">
        <v>17</v>
      </c>
      <c r="G99" s="4">
        <v>1</v>
      </c>
      <c r="H99" s="7">
        <v>46080</v>
      </c>
      <c r="I99" s="4" t="s">
        <v>61</v>
      </c>
    </row>
    <row r="100" spans="1:9">
      <c r="A100" s="4">
        <f t="shared" si="3"/>
        <v>98</v>
      </c>
      <c r="B100" s="4" t="s">
        <v>426</v>
      </c>
      <c r="C100" s="4" t="s">
        <v>427</v>
      </c>
      <c r="D100" s="4" t="s">
        <v>428</v>
      </c>
      <c r="E100" s="5">
        <v>105</v>
      </c>
      <c r="F100" s="6">
        <v>21</v>
      </c>
      <c r="G100" s="4">
        <v>1</v>
      </c>
      <c r="H100" s="7">
        <v>45744</v>
      </c>
      <c r="I100" s="4" t="s">
        <v>79</v>
      </c>
    </row>
    <row r="101" spans="1:9">
      <c r="A101" s="4">
        <f t="shared" si="3"/>
        <v>99</v>
      </c>
      <c r="B101" s="4" t="s">
        <v>586</v>
      </c>
      <c r="C101" s="4" t="s">
        <v>587</v>
      </c>
      <c r="D101" s="4" t="s">
        <v>499</v>
      </c>
      <c r="E101" s="5">
        <v>102</v>
      </c>
      <c r="F101" s="6">
        <v>23</v>
      </c>
      <c r="G101" s="16" t="s">
        <v>67</v>
      </c>
      <c r="H101" s="7">
        <v>45214</v>
      </c>
      <c r="I101" s="4" t="s">
        <v>352</v>
      </c>
    </row>
    <row r="102" spans="1:9">
      <c r="A102" s="4">
        <f t="shared" si="3"/>
        <v>100</v>
      </c>
      <c r="B102" s="4" t="s">
        <v>350</v>
      </c>
      <c r="C102" s="4" t="s">
        <v>351</v>
      </c>
      <c r="D102" s="4" t="s">
        <v>111</v>
      </c>
      <c r="E102" s="5">
        <v>101</v>
      </c>
      <c r="F102" s="6">
        <v>39</v>
      </c>
      <c r="G102" s="16" t="s">
        <v>67</v>
      </c>
      <c r="H102" s="7">
        <v>45592</v>
      </c>
      <c r="I102" s="4" t="s">
        <v>352</v>
      </c>
    </row>
    <row r="103" spans="1:9">
      <c r="A103" s="4">
        <f t="shared" si="3"/>
        <v>101</v>
      </c>
      <c r="B103" s="4" t="s">
        <v>152</v>
      </c>
      <c r="C103" s="4" t="s">
        <v>153</v>
      </c>
      <c r="D103" s="4" t="s">
        <v>154</v>
      </c>
      <c r="E103" s="5">
        <v>97.6</v>
      </c>
      <c r="F103" s="6">
        <v>17</v>
      </c>
      <c r="G103" s="4">
        <v>2</v>
      </c>
      <c r="H103" s="7">
        <v>46059</v>
      </c>
      <c r="I103" s="4" t="s">
        <v>33</v>
      </c>
    </row>
    <row r="104" spans="1:9">
      <c r="A104" s="4">
        <f t="shared" si="3"/>
        <v>102</v>
      </c>
      <c r="B104" s="4" t="s">
        <v>300</v>
      </c>
      <c r="C104" s="4" t="s">
        <v>301</v>
      </c>
      <c r="D104" s="4" t="s">
        <v>16</v>
      </c>
      <c r="E104" s="5">
        <v>87.92</v>
      </c>
      <c r="F104" s="6">
        <v>10</v>
      </c>
      <c r="G104" s="4">
        <v>1</v>
      </c>
      <c r="H104" s="7">
        <v>45982</v>
      </c>
      <c r="I104" s="4" t="s">
        <v>33</v>
      </c>
    </row>
    <row r="105" spans="1:9">
      <c r="A105" s="4">
        <f t="shared" si="3"/>
        <v>103</v>
      </c>
      <c r="B105" s="4" t="s">
        <v>552</v>
      </c>
      <c r="C105" s="4" t="s">
        <v>552</v>
      </c>
      <c r="D105" s="4" t="s">
        <v>22</v>
      </c>
      <c r="E105" s="5">
        <v>80</v>
      </c>
      <c r="F105" s="6">
        <v>20</v>
      </c>
      <c r="G105" s="4">
        <v>1</v>
      </c>
      <c r="H105" s="7">
        <v>45681</v>
      </c>
      <c r="I105" s="4" t="s">
        <v>33</v>
      </c>
    </row>
    <row r="106" spans="1:9">
      <c r="A106" s="4">
        <f t="shared" si="3"/>
        <v>104</v>
      </c>
      <c r="B106" s="4" t="s">
        <v>155</v>
      </c>
      <c r="C106" s="4" t="s">
        <v>156</v>
      </c>
      <c r="D106" s="4" t="s">
        <v>157</v>
      </c>
      <c r="E106" s="5">
        <v>48.45</v>
      </c>
      <c r="F106" s="6">
        <v>11</v>
      </c>
      <c r="G106" s="4">
        <v>2</v>
      </c>
      <c r="H106" s="7">
        <v>46031</v>
      </c>
      <c r="I106" s="4" t="s">
        <v>33</v>
      </c>
    </row>
    <row r="107" spans="1:9">
      <c r="A107" s="4">
        <f t="shared" si="3"/>
        <v>105</v>
      </c>
      <c r="B107" s="4" t="s">
        <v>662</v>
      </c>
      <c r="C107" s="4" t="s">
        <v>663</v>
      </c>
      <c r="D107" s="4" t="s">
        <v>247</v>
      </c>
      <c r="E107" s="5">
        <v>33</v>
      </c>
      <c r="F107" s="6">
        <v>5</v>
      </c>
      <c r="G107" s="4">
        <v>1</v>
      </c>
      <c r="H107" s="7">
        <v>46104</v>
      </c>
      <c r="I107" s="4" t="s">
        <v>79</v>
      </c>
    </row>
    <row r="108" spans="1:9">
      <c r="A108" s="4">
        <f t="shared" si="3"/>
        <v>106</v>
      </c>
      <c r="B108" s="4" t="s">
        <v>758</v>
      </c>
      <c r="C108" s="4" t="s">
        <v>759</v>
      </c>
      <c r="D108" s="4" t="s">
        <v>89</v>
      </c>
      <c r="E108" s="5">
        <v>30</v>
      </c>
      <c r="F108" s="6">
        <v>7</v>
      </c>
      <c r="G108" s="4">
        <v>3</v>
      </c>
      <c r="H108" s="7">
        <v>46104</v>
      </c>
      <c r="I108" s="4" t="s">
        <v>79</v>
      </c>
    </row>
    <row r="109" spans="1:9">
      <c r="A109" s="4">
        <f t="shared" si="3"/>
        <v>107</v>
      </c>
      <c r="B109" s="4" t="s">
        <v>420</v>
      </c>
      <c r="C109" s="4" t="s">
        <v>421</v>
      </c>
      <c r="D109" s="4" t="s">
        <v>157</v>
      </c>
      <c r="E109" s="5">
        <v>28.8</v>
      </c>
      <c r="F109" s="6">
        <v>6</v>
      </c>
      <c r="G109" s="4">
        <v>1</v>
      </c>
      <c r="H109" s="7">
        <v>45794</v>
      </c>
      <c r="I109" s="4" t="s">
        <v>33</v>
      </c>
    </row>
    <row r="110" spans="1:9">
      <c r="A110" s="4">
        <f t="shared" si="3"/>
        <v>108</v>
      </c>
      <c r="B110" s="4" t="s">
        <v>737</v>
      </c>
      <c r="C110" s="4" t="s">
        <v>738</v>
      </c>
      <c r="D110" s="4" t="s">
        <v>312</v>
      </c>
      <c r="E110" s="5">
        <v>26</v>
      </c>
      <c r="F110" s="6">
        <v>7</v>
      </c>
      <c r="G110" s="4">
        <v>1</v>
      </c>
      <c r="H110" s="7">
        <v>44113</v>
      </c>
      <c r="I110" s="4" t="s">
        <v>33</v>
      </c>
    </row>
    <row r="111" spans="1:9">
      <c r="A111" s="4">
        <f t="shared" si="3"/>
        <v>109</v>
      </c>
      <c r="B111" s="4" t="s">
        <v>489</v>
      </c>
      <c r="C111" s="4" t="s">
        <v>490</v>
      </c>
      <c r="D111" s="4" t="s">
        <v>16</v>
      </c>
      <c r="E111" s="5">
        <v>24.6</v>
      </c>
      <c r="F111" s="6">
        <v>5</v>
      </c>
      <c r="G111" s="4">
        <v>1</v>
      </c>
      <c r="H111" s="7">
        <v>45814</v>
      </c>
      <c r="I111" s="4" t="s">
        <v>33</v>
      </c>
    </row>
    <row r="112" spans="1:9">
      <c r="A112" s="4">
        <f t="shared" si="3"/>
        <v>110</v>
      </c>
      <c r="B112" s="4" t="s">
        <v>269</v>
      </c>
      <c r="C112" s="4" t="s">
        <v>270</v>
      </c>
      <c r="D112" s="4" t="s">
        <v>258</v>
      </c>
      <c r="E112" s="5">
        <v>21</v>
      </c>
      <c r="F112" s="6">
        <v>5</v>
      </c>
      <c r="G112" s="4">
        <v>1</v>
      </c>
      <c r="H112" s="7">
        <v>46059</v>
      </c>
      <c r="I112" s="4" t="s">
        <v>61</v>
      </c>
    </row>
    <row r="113" spans="1:9">
      <c r="A113" s="4">
        <f t="shared" si="3"/>
        <v>111</v>
      </c>
      <c r="B113" s="4" t="s">
        <v>706</v>
      </c>
      <c r="C113" s="4" t="s">
        <v>707</v>
      </c>
      <c r="D113" s="4" t="s">
        <v>708</v>
      </c>
      <c r="E113" s="5">
        <v>17.5</v>
      </c>
      <c r="F113" s="6">
        <v>3</v>
      </c>
      <c r="G113" s="4">
        <v>1</v>
      </c>
      <c r="H113" s="7">
        <v>46104</v>
      </c>
      <c r="I113" s="4" t="s">
        <v>79</v>
      </c>
    </row>
    <row r="114" spans="1:9">
      <c r="A114" s="4">
        <f t="shared" si="3"/>
        <v>112</v>
      </c>
      <c r="B114" s="4" t="s">
        <v>331</v>
      </c>
      <c r="C114" s="4" t="s">
        <v>331</v>
      </c>
      <c r="D114" s="4" t="s">
        <v>16</v>
      </c>
      <c r="E114" s="5">
        <v>14.45</v>
      </c>
      <c r="F114" s="6">
        <v>2</v>
      </c>
      <c r="G114" s="4">
        <v>1</v>
      </c>
      <c r="H114" s="7">
        <v>45835</v>
      </c>
      <c r="I114" s="4" t="s">
        <v>45</v>
      </c>
    </row>
    <row r="115" spans="1:9">
      <c r="A115" s="4">
        <f t="shared" si="3"/>
        <v>113</v>
      </c>
      <c r="B115" s="4" t="s">
        <v>734</v>
      </c>
      <c r="C115" s="4" t="s">
        <v>735</v>
      </c>
      <c r="D115" s="4" t="s">
        <v>736</v>
      </c>
      <c r="E115" s="5">
        <v>14</v>
      </c>
      <c r="F115" s="6">
        <v>4</v>
      </c>
      <c r="G115" s="4">
        <v>1</v>
      </c>
      <c r="H115" s="7">
        <v>43560</v>
      </c>
      <c r="I115" s="4" t="s">
        <v>33</v>
      </c>
    </row>
    <row r="116" spans="1:9">
      <c r="A116" s="4">
        <f t="shared" si="3"/>
        <v>114</v>
      </c>
      <c r="B116" s="4" t="s">
        <v>497</v>
      </c>
      <c r="C116" s="4" t="s">
        <v>498</v>
      </c>
      <c r="D116" s="4" t="s">
        <v>499</v>
      </c>
      <c r="E116" s="5">
        <v>10.5</v>
      </c>
      <c r="F116" s="6">
        <v>3</v>
      </c>
      <c r="G116" s="4">
        <v>1</v>
      </c>
      <c r="H116" s="7">
        <v>45814</v>
      </c>
      <c r="I116" s="4" t="s">
        <v>33</v>
      </c>
    </row>
    <row r="117" spans="1:9">
      <c r="A117" s="4">
        <f t="shared" si="3"/>
        <v>115</v>
      </c>
      <c r="B117" s="4" t="s">
        <v>842</v>
      </c>
      <c r="C117" s="4" t="s">
        <v>843</v>
      </c>
      <c r="D117" s="4" t="s">
        <v>157</v>
      </c>
      <c r="E117" s="5">
        <v>10</v>
      </c>
      <c r="F117" s="6">
        <v>2</v>
      </c>
      <c r="G117" s="4">
        <v>1</v>
      </c>
      <c r="H117" s="7">
        <v>46101</v>
      </c>
      <c r="I117" s="4" t="s">
        <v>460</v>
      </c>
    </row>
    <row r="118" spans="1:9">
      <c r="A118" s="4">
        <f t="shared" si="3"/>
        <v>116</v>
      </c>
      <c r="B118" s="4" t="s">
        <v>82</v>
      </c>
      <c r="C118" s="4" t="s">
        <v>83</v>
      </c>
      <c r="D118" s="4" t="s">
        <v>84</v>
      </c>
      <c r="E118" s="5">
        <v>9.1</v>
      </c>
      <c r="F118" s="6">
        <v>2</v>
      </c>
      <c r="G118" s="4">
        <v>1</v>
      </c>
      <c r="H118" s="7">
        <v>46045</v>
      </c>
      <c r="I118" s="4" t="s">
        <v>48</v>
      </c>
    </row>
    <row r="119" spans="1:9">
      <c r="A119" s="4">
        <f t="shared" si="3"/>
        <v>117</v>
      </c>
      <c r="B119" s="4" t="s">
        <v>850</v>
      </c>
      <c r="C119" s="4" t="s">
        <v>851</v>
      </c>
      <c r="D119" s="4" t="s">
        <v>852</v>
      </c>
      <c r="E119" s="5">
        <v>8.4</v>
      </c>
      <c r="F119" s="6">
        <v>2</v>
      </c>
      <c r="G119" s="4">
        <v>1</v>
      </c>
      <c r="H119" s="7">
        <v>46104</v>
      </c>
      <c r="I119" s="4" t="s">
        <v>79</v>
      </c>
    </row>
    <row r="120" spans="1:9">
      <c r="A120" s="4">
        <f t="shared" si="3"/>
        <v>118</v>
      </c>
      <c r="B120" s="4" t="s">
        <v>588</v>
      </c>
      <c r="C120" s="4" t="s">
        <v>589</v>
      </c>
      <c r="D120" s="4" t="s">
        <v>398</v>
      </c>
      <c r="E120" s="5">
        <v>8.4</v>
      </c>
      <c r="F120" s="6">
        <v>2</v>
      </c>
      <c r="G120" s="4">
        <v>1</v>
      </c>
      <c r="H120" s="7">
        <v>45947</v>
      </c>
      <c r="I120" s="4" t="s">
        <v>33</v>
      </c>
    </row>
    <row r="121" spans="1:9">
      <c r="A121" s="4">
        <f t="shared" si="3"/>
        <v>119</v>
      </c>
      <c r="B121" s="4" t="s">
        <v>261</v>
      </c>
      <c r="C121" s="4" t="s">
        <v>262</v>
      </c>
      <c r="D121" s="4" t="s">
        <v>111</v>
      </c>
      <c r="E121" s="5">
        <v>6.69</v>
      </c>
      <c r="F121" s="6">
        <v>1</v>
      </c>
      <c r="G121" s="4">
        <v>1</v>
      </c>
      <c r="H121" s="7">
        <v>46010</v>
      </c>
      <c r="I121" s="4" t="s">
        <v>33</v>
      </c>
    </row>
    <row r="122" spans="1:9">
      <c r="A122" s="4">
        <f t="shared" si="3"/>
        <v>120</v>
      </c>
      <c r="B122" s="4" t="s">
        <v>830</v>
      </c>
      <c r="C122" s="4" t="s">
        <v>831</v>
      </c>
      <c r="D122" s="4" t="s">
        <v>121</v>
      </c>
      <c r="E122" s="5">
        <v>4.2</v>
      </c>
      <c r="F122" s="6">
        <v>1</v>
      </c>
      <c r="G122" s="4">
        <v>1</v>
      </c>
      <c r="H122" s="7">
        <v>46104</v>
      </c>
      <c r="I122" s="4" t="s">
        <v>79</v>
      </c>
    </row>
    <row r="123" spans="1:9">
      <c r="E123" s="1">
        <f>SUBTOTAL(109,Table2267[[Pajamos ]])</f>
        <v>1901684.3699999996</v>
      </c>
      <c r="F123" s="2">
        <f>SUBTOTAL(109,Table2267[Žiūrovų skaičius])</f>
        <v>264785</v>
      </c>
      <c r="H123"/>
    </row>
  </sheetData>
  <mergeCells count="1">
    <mergeCell ref="B1:I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AECA-53FF-43E8-ADDD-3723F177F791}">
  <dimension ref="A1:I107"/>
  <sheetViews>
    <sheetView workbookViewId="0">
      <selection activeCell="H3" sqref="H3"/>
    </sheetView>
  </sheetViews>
  <sheetFormatPr defaultColWidth="0" defaultRowHeight="14.45"/>
  <cols>
    <col min="1" max="1" width="5.140625" customWidth="1"/>
    <col min="2" max="2" width="50.85546875" customWidth="1"/>
    <col min="3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967</v>
      </c>
      <c r="C1" s="51"/>
      <c r="D1" s="51"/>
      <c r="E1" s="51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>
      <c r="A3" s="4">
        <f>IF(B3&lt;&gt;"",ROW()-2,"")</f>
        <v>1</v>
      </c>
      <c r="B3" s="4" t="s">
        <v>27</v>
      </c>
      <c r="C3" s="4" t="s">
        <v>28</v>
      </c>
      <c r="D3" s="4" t="s">
        <v>16</v>
      </c>
      <c r="E3" s="5">
        <v>778133.95</v>
      </c>
      <c r="F3" s="6">
        <v>91475</v>
      </c>
      <c r="G3" s="4">
        <v>23</v>
      </c>
      <c r="H3" s="7">
        <v>46143</v>
      </c>
      <c r="I3" s="4" t="s">
        <v>26</v>
      </c>
    </row>
    <row r="4" spans="1:9">
      <c r="A4" s="4">
        <f>IF(B4&lt;&gt;"",ROW()-2,"")</f>
        <v>2</v>
      </c>
      <c r="B4" s="4" t="s">
        <v>34</v>
      </c>
      <c r="C4" s="4" t="s">
        <v>35</v>
      </c>
      <c r="D4" s="4" t="s">
        <v>36</v>
      </c>
      <c r="E4" s="5">
        <v>306543.8</v>
      </c>
      <c r="F4" s="6">
        <v>41494</v>
      </c>
      <c r="G4" s="4">
        <v>20</v>
      </c>
      <c r="H4" s="7">
        <v>46136</v>
      </c>
      <c r="I4" s="4" t="s">
        <v>13</v>
      </c>
    </row>
    <row r="5" spans="1:9">
      <c r="A5" s="4">
        <f>IF(B5&lt;&gt;"",ROW()-2,"")</f>
        <v>3</v>
      </c>
      <c r="B5" s="4" t="s">
        <v>40</v>
      </c>
      <c r="C5" s="4" t="s">
        <v>41</v>
      </c>
      <c r="D5" s="4" t="s">
        <v>42</v>
      </c>
      <c r="E5" s="5">
        <v>99276.24</v>
      </c>
      <c r="F5" s="6">
        <v>16017</v>
      </c>
      <c r="G5" s="4">
        <v>21</v>
      </c>
      <c r="H5" s="7">
        <v>46113</v>
      </c>
      <c r="I5" s="4" t="s">
        <v>13</v>
      </c>
    </row>
    <row r="6" spans="1:9">
      <c r="A6" s="4">
        <f>IF(B6&lt;&gt;"",ROW()-2,"")</f>
        <v>4</v>
      </c>
      <c r="B6" s="9" t="s">
        <v>60</v>
      </c>
      <c r="C6" s="9" t="s">
        <v>60</v>
      </c>
      <c r="D6" s="4" t="s">
        <v>16</v>
      </c>
      <c r="E6" s="5">
        <v>93071.3</v>
      </c>
      <c r="F6" s="6">
        <v>11520</v>
      </c>
      <c r="G6" s="4">
        <v>15</v>
      </c>
      <c r="H6" s="7">
        <v>46171</v>
      </c>
      <c r="I6" s="4" t="s">
        <v>61</v>
      </c>
    </row>
    <row r="7" spans="1:9">
      <c r="A7" s="4">
        <f>IF(C7&lt;&gt;"",ROW()-2,"")</f>
        <v>5</v>
      </c>
      <c r="B7" t="s">
        <v>97</v>
      </c>
      <c r="C7" s="4" t="s">
        <v>98</v>
      </c>
      <c r="D7" s="4" t="s">
        <v>99</v>
      </c>
      <c r="E7" s="5">
        <v>84987.63</v>
      </c>
      <c r="F7" s="6">
        <v>14165</v>
      </c>
      <c r="G7" s="4">
        <v>16</v>
      </c>
      <c r="H7" s="7">
        <v>46150</v>
      </c>
      <c r="I7" s="4" t="s">
        <v>17</v>
      </c>
    </row>
    <row r="8" spans="1:9">
      <c r="A8" s="4">
        <f t="shared" ref="A8:A39" si="0">IF(B8&lt;&gt;"",ROW()-2,"")</f>
        <v>6</v>
      </c>
      <c r="B8" s="4" t="s">
        <v>103</v>
      </c>
      <c r="C8" s="4" t="s">
        <v>104</v>
      </c>
      <c r="D8" s="4" t="s">
        <v>16</v>
      </c>
      <c r="E8" s="5">
        <v>72062.09</v>
      </c>
      <c r="F8" s="6">
        <v>7951</v>
      </c>
      <c r="G8" s="4">
        <v>31</v>
      </c>
      <c r="H8" s="7">
        <v>46164</v>
      </c>
      <c r="I8" s="4" t="s">
        <v>26</v>
      </c>
    </row>
    <row r="9" spans="1:9">
      <c r="A9" s="4">
        <f t="shared" si="0"/>
        <v>7</v>
      </c>
      <c r="B9" s="4" t="s">
        <v>37</v>
      </c>
      <c r="C9" s="4" t="s">
        <v>38</v>
      </c>
      <c r="D9" s="4" t="s">
        <v>16</v>
      </c>
      <c r="E9" s="5">
        <v>61142.3</v>
      </c>
      <c r="F9" s="6">
        <v>8005</v>
      </c>
      <c r="G9" s="4">
        <v>10</v>
      </c>
      <c r="H9" s="7">
        <v>46101</v>
      </c>
      <c r="I9" s="4" t="s">
        <v>39</v>
      </c>
    </row>
    <row r="10" spans="1:9">
      <c r="A10" s="4">
        <f t="shared" si="0"/>
        <v>8</v>
      </c>
      <c r="B10" s="4" t="s">
        <v>126</v>
      </c>
      <c r="C10" s="4" t="s">
        <v>127</v>
      </c>
      <c r="D10" s="4" t="s">
        <v>16</v>
      </c>
      <c r="E10" s="5">
        <v>56248.04</v>
      </c>
      <c r="F10" s="6">
        <v>7609</v>
      </c>
      <c r="G10" s="4">
        <v>16</v>
      </c>
      <c r="H10" s="7">
        <v>46150</v>
      </c>
      <c r="I10" s="4" t="s">
        <v>45</v>
      </c>
    </row>
    <row r="11" spans="1:9">
      <c r="A11" s="4">
        <f t="shared" si="0"/>
        <v>9</v>
      </c>
      <c r="B11" s="4" t="s">
        <v>131</v>
      </c>
      <c r="C11" s="4" t="s">
        <v>131</v>
      </c>
      <c r="D11" s="4" t="s">
        <v>132</v>
      </c>
      <c r="E11" s="5">
        <v>51163.97</v>
      </c>
      <c r="F11" s="6">
        <v>6992</v>
      </c>
      <c r="G11" s="4">
        <v>14</v>
      </c>
      <c r="H11" s="7">
        <v>46143</v>
      </c>
      <c r="I11" s="4" t="s">
        <v>33</v>
      </c>
    </row>
    <row r="12" spans="1:9">
      <c r="A12" s="4">
        <f t="shared" si="0"/>
        <v>10</v>
      </c>
      <c r="B12" s="4" t="s">
        <v>116</v>
      </c>
      <c r="C12" s="4" t="s">
        <v>117</v>
      </c>
      <c r="D12" s="4" t="s">
        <v>94</v>
      </c>
      <c r="E12" s="5">
        <v>36378</v>
      </c>
      <c r="F12" s="6">
        <v>6428</v>
      </c>
      <c r="G12" s="4">
        <v>20</v>
      </c>
      <c r="H12" s="7">
        <v>46136</v>
      </c>
      <c r="I12" s="4" t="s">
        <v>118</v>
      </c>
    </row>
    <row r="13" spans="1:9">
      <c r="A13" s="4">
        <f t="shared" si="0"/>
        <v>11</v>
      </c>
      <c r="B13" s="4" t="s">
        <v>150</v>
      </c>
      <c r="C13" s="4" t="s">
        <v>151</v>
      </c>
      <c r="D13" s="4" t="s">
        <v>12</v>
      </c>
      <c r="E13" s="5">
        <v>35078.67</v>
      </c>
      <c r="F13" s="6">
        <v>5034</v>
      </c>
      <c r="G13" s="4">
        <v>14</v>
      </c>
      <c r="H13" s="7">
        <v>46157</v>
      </c>
      <c r="I13" s="4" t="s">
        <v>33</v>
      </c>
    </row>
    <row r="14" spans="1:9">
      <c r="A14" s="4">
        <f t="shared" si="0"/>
        <v>12</v>
      </c>
      <c r="B14" s="4" t="s">
        <v>51</v>
      </c>
      <c r="C14" s="4" t="s">
        <v>52</v>
      </c>
      <c r="D14" s="4" t="s">
        <v>16</v>
      </c>
      <c r="E14" s="5">
        <v>28935.38</v>
      </c>
      <c r="F14" s="6">
        <v>4878</v>
      </c>
      <c r="G14" s="4">
        <v>14</v>
      </c>
      <c r="H14" s="7">
        <v>46087</v>
      </c>
      <c r="I14" s="4" t="s">
        <v>26</v>
      </c>
    </row>
    <row r="15" spans="1:9">
      <c r="A15" s="4">
        <f t="shared" si="0"/>
        <v>13</v>
      </c>
      <c r="B15" s="4" t="s">
        <v>189</v>
      </c>
      <c r="C15" s="10" t="s">
        <v>190</v>
      </c>
      <c r="D15" s="4" t="s">
        <v>16</v>
      </c>
      <c r="E15" s="5">
        <v>22084.59</v>
      </c>
      <c r="F15" s="6">
        <v>2917</v>
      </c>
      <c r="G15" s="4">
        <v>14</v>
      </c>
      <c r="H15" s="7">
        <v>46164</v>
      </c>
      <c r="I15" s="4" t="s">
        <v>191</v>
      </c>
    </row>
    <row r="16" spans="1:9">
      <c r="A16" s="4">
        <f t="shared" si="0"/>
        <v>14</v>
      </c>
      <c r="B16" s="4" t="s">
        <v>77</v>
      </c>
      <c r="C16" s="4" t="s">
        <v>78</v>
      </c>
      <c r="D16" s="4" t="s">
        <v>16</v>
      </c>
      <c r="E16" s="5">
        <v>19397.39</v>
      </c>
      <c r="F16" s="6">
        <v>2587</v>
      </c>
      <c r="G16" s="4">
        <v>14</v>
      </c>
      <c r="H16" s="7">
        <v>46122</v>
      </c>
      <c r="I16" s="4" t="s">
        <v>79</v>
      </c>
    </row>
    <row r="17" spans="1:9">
      <c r="A17" s="4">
        <f t="shared" si="0"/>
        <v>15</v>
      </c>
      <c r="B17" s="4" t="s">
        <v>218</v>
      </c>
      <c r="C17" s="4" t="s">
        <v>219</v>
      </c>
      <c r="D17" s="4" t="s">
        <v>220</v>
      </c>
      <c r="E17" s="5">
        <v>17228.830000000002</v>
      </c>
      <c r="F17" s="6">
        <v>3269</v>
      </c>
      <c r="G17" s="4">
        <v>21</v>
      </c>
      <c r="H17" s="7">
        <v>46143</v>
      </c>
      <c r="I17" s="4" t="s">
        <v>61</v>
      </c>
    </row>
    <row r="18" spans="1:9">
      <c r="A18" s="4">
        <f t="shared" si="0"/>
        <v>16</v>
      </c>
      <c r="B18" s="4" t="s">
        <v>109</v>
      </c>
      <c r="C18" s="4" t="s">
        <v>110</v>
      </c>
      <c r="D18" s="4" t="s">
        <v>111</v>
      </c>
      <c r="E18" s="5">
        <v>15080.14</v>
      </c>
      <c r="F18" s="6">
        <v>2656</v>
      </c>
      <c r="G18" s="4">
        <v>16</v>
      </c>
      <c r="H18" s="7">
        <v>46171</v>
      </c>
      <c r="I18" s="4" t="s">
        <v>33</v>
      </c>
    </row>
    <row r="19" spans="1:9">
      <c r="A19" s="4">
        <f t="shared" si="0"/>
        <v>17</v>
      </c>
      <c r="B19" s="4" t="s">
        <v>264</v>
      </c>
      <c r="C19" s="4" t="s">
        <v>265</v>
      </c>
      <c r="D19" s="4" t="s">
        <v>188</v>
      </c>
      <c r="E19" s="5">
        <v>11836</v>
      </c>
      <c r="F19" s="6">
        <v>2310</v>
      </c>
      <c r="G19" s="4">
        <v>15</v>
      </c>
      <c r="H19" s="7">
        <v>46157</v>
      </c>
      <c r="I19" s="4" t="s">
        <v>118</v>
      </c>
    </row>
    <row r="20" spans="1:9">
      <c r="A20" s="4">
        <f t="shared" si="0"/>
        <v>18</v>
      </c>
      <c r="B20" s="4" t="s">
        <v>968</v>
      </c>
      <c r="C20" s="4" t="s">
        <v>969</v>
      </c>
      <c r="D20" s="4" t="s">
        <v>16</v>
      </c>
      <c r="E20" s="5">
        <v>11706.57</v>
      </c>
      <c r="F20" s="6">
        <v>1552</v>
      </c>
      <c r="G20" s="4">
        <v>11</v>
      </c>
      <c r="H20" s="7">
        <v>46129</v>
      </c>
      <c r="I20" s="4" t="s">
        <v>45</v>
      </c>
    </row>
    <row r="21" spans="1:9">
      <c r="A21" s="4">
        <f t="shared" si="0"/>
        <v>19</v>
      </c>
      <c r="B21" s="4" t="s">
        <v>275</v>
      </c>
      <c r="C21" s="4" t="s">
        <v>276</v>
      </c>
      <c r="D21" s="4" t="s">
        <v>16</v>
      </c>
      <c r="E21" s="5">
        <v>11539.23</v>
      </c>
      <c r="F21" s="6">
        <v>1775</v>
      </c>
      <c r="G21" s="4">
        <v>13</v>
      </c>
      <c r="H21" s="7">
        <v>46157</v>
      </c>
      <c r="I21" s="4" t="s">
        <v>48</v>
      </c>
    </row>
    <row r="22" spans="1:9">
      <c r="A22" s="4">
        <f t="shared" si="0"/>
        <v>20</v>
      </c>
      <c r="B22" s="4" t="s">
        <v>205</v>
      </c>
      <c r="C22" s="4" t="s">
        <v>206</v>
      </c>
      <c r="D22" s="4" t="s">
        <v>70</v>
      </c>
      <c r="E22" s="5">
        <v>9644.5400000000009</v>
      </c>
      <c r="F22" s="6">
        <v>1290</v>
      </c>
      <c r="G22" s="4">
        <v>15</v>
      </c>
      <c r="H22" s="7">
        <v>46171</v>
      </c>
      <c r="I22" s="4" t="s">
        <v>33</v>
      </c>
    </row>
    <row r="23" spans="1:9">
      <c r="A23" s="4">
        <f t="shared" si="0"/>
        <v>21</v>
      </c>
      <c r="B23" s="4" t="s">
        <v>308</v>
      </c>
      <c r="C23" s="4" t="s">
        <v>309</v>
      </c>
      <c r="D23" s="4" t="s">
        <v>162</v>
      </c>
      <c r="E23" s="5">
        <v>8402</v>
      </c>
      <c r="F23" s="6">
        <v>1228</v>
      </c>
      <c r="G23" s="4">
        <v>14</v>
      </c>
      <c r="H23" s="7">
        <v>46143</v>
      </c>
      <c r="I23" s="4" t="s">
        <v>118</v>
      </c>
    </row>
    <row r="24" spans="1:9">
      <c r="A24" s="4">
        <f t="shared" si="0"/>
        <v>22</v>
      </c>
      <c r="B24" s="4" t="s">
        <v>302</v>
      </c>
      <c r="C24" s="4" t="s">
        <v>303</v>
      </c>
      <c r="D24" s="4" t="s">
        <v>89</v>
      </c>
      <c r="E24" s="5">
        <v>7894</v>
      </c>
      <c r="F24" s="6">
        <v>1064</v>
      </c>
      <c r="G24" s="4">
        <v>11</v>
      </c>
      <c r="H24" s="7">
        <v>46150</v>
      </c>
      <c r="I24" s="4" t="s">
        <v>304</v>
      </c>
    </row>
    <row r="25" spans="1:9">
      <c r="A25" s="4">
        <f t="shared" si="0"/>
        <v>23</v>
      </c>
      <c r="B25" s="11" t="s">
        <v>335</v>
      </c>
      <c r="C25" s="4" t="s">
        <v>336</v>
      </c>
      <c r="D25" s="4" t="s">
        <v>337</v>
      </c>
      <c r="E25" s="5">
        <v>4633</v>
      </c>
      <c r="F25" s="6">
        <v>869</v>
      </c>
      <c r="G25" s="4">
        <v>3</v>
      </c>
      <c r="H25" s="7">
        <v>46143</v>
      </c>
      <c r="I25" s="4" t="s">
        <v>137</v>
      </c>
    </row>
    <row r="26" spans="1:9">
      <c r="A26" s="4">
        <f t="shared" si="0"/>
        <v>24</v>
      </c>
      <c r="B26" s="4" t="s">
        <v>363</v>
      </c>
      <c r="C26" s="4" t="s">
        <v>364</v>
      </c>
      <c r="D26" s="4" t="s">
        <v>16</v>
      </c>
      <c r="E26" s="5">
        <v>4065.99</v>
      </c>
      <c r="F26" s="6">
        <v>590</v>
      </c>
      <c r="G26" s="4">
        <v>19</v>
      </c>
      <c r="H26" s="7">
        <v>46156</v>
      </c>
      <c r="I26" s="4" t="s">
        <v>191</v>
      </c>
    </row>
    <row r="27" spans="1:9">
      <c r="A27" s="4">
        <f t="shared" si="0"/>
        <v>25</v>
      </c>
      <c r="B27" s="4" t="s">
        <v>399</v>
      </c>
      <c r="C27" s="4" t="s">
        <v>399</v>
      </c>
      <c r="D27" s="4" t="s">
        <v>36</v>
      </c>
      <c r="E27" s="5">
        <v>3054.81</v>
      </c>
      <c r="F27" s="6">
        <v>416</v>
      </c>
      <c r="G27" s="4">
        <v>14</v>
      </c>
      <c r="H27" s="7">
        <v>46150</v>
      </c>
      <c r="I27" s="4" t="s">
        <v>149</v>
      </c>
    </row>
    <row r="28" spans="1:9">
      <c r="A28" s="4">
        <f t="shared" si="0"/>
        <v>26</v>
      </c>
      <c r="B28" s="4" t="s">
        <v>317</v>
      </c>
      <c r="C28" s="4" t="s">
        <v>318</v>
      </c>
      <c r="D28" s="4" t="s">
        <v>16</v>
      </c>
      <c r="E28" s="5">
        <v>2935.51</v>
      </c>
      <c r="F28" s="6">
        <v>216</v>
      </c>
      <c r="G28" s="4">
        <v>1</v>
      </c>
      <c r="H28" s="7">
        <v>45765</v>
      </c>
      <c r="I28" s="4" t="s">
        <v>45</v>
      </c>
    </row>
    <row r="29" spans="1:9">
      <c r="A29" s="4">
        <f t="shared" si="0"/>
        <v>27</v>
      </c>
      <c r="B29" s="4" t="s">
        <v>192</v>
      </c>
      <c r="C29" s="4" t="s">
        <v>193</v>
      </c>
      <c r="D29" s="4" t="s">
        <v>188</v>
      </c>
      <c r="E29" s="5">
        <v>2889.01</v>
      </c>
      <c r="F29" s="6">
        <v>574</v>
      </c>
      <c r="G29" s="4">
        <v>13</v>
      </c>
      <c r="H29" s="7">
        <v>46129</v>
      </c>
      <c r="I29" s="4" t="s">
        <v>33</v>
      </c>
    </row>
    <row r="30" spans="1:9">
      <c r="A30" s="4">
        <f t="shared" si="0"/>
        <v>28</v>
      </c>
      <c r="B30" s="4" t="s">
        <v>408</v>
      </c>
      <c r="C30" s="10" t="s">
        <v>409</v>
      </c>
      <c r="D30" s="4" t="s">
        <v>410</v>
      </c>
      <c r="E30" s="5">
        <v>2802.77</v>
      </c>
      <c r="F30" s="6">
        <v>369</v>
      </c>
      <c r="G30" s="4">
        <v>17</v>
      </c>
      <c r="H30" s="7">
        <v>44708</v>
      </c>
      <c r="I30" s="4" t="s">
        <v>65</v>
      </c>
    </row>
    <row r="31" spans="1:9">
      <c r="A31" s="4">
        <f t="shared" si="0"/>
        <v>29</v>
      </c>
      <c r="B31" s="4" t="s">
        <v>180</v>
      </c>
      <c r="C31" s="4" t="s">
        <v>181</v>
      </c>
      <c r="D31" s="4" t="s">
        <v>182</v>
      </c>
      <c r="E31" s="5">
        <v>2596.2800000000002</v>
      </c>
      <c r="F31" s="6">
        <v>601</v>
      </c>
      <c r="G31" s="4">
        <v>4</v>
      </c>
      <c r="H31" s="7">
        <v>46108</v>
      </c>
      <c r="I31" s="4" t="s">
        <v>48</v>
      </c>
    </row>
    <row r="32" spans="1:9">
      <c r="A32" s="4">
        <f t="shared" si="0"/>
        <v>30</v>
      </c>
      <c r="B32" s="4" t="s">
        <v>160</v>
      </c>
      <c r="C32" s="4" t="s">
        <v>161</v>
      </c>
      <c r="D32" s="4" t="s">
        <v>162</v>
      </c>
      <c r="E32" s="5">
        <v>2440.9299999999998</v>
      </c>
      <c r="F32" s="6">
        <v>512</v>
      </c>
      <c r="G32" s="4">
        <v>4</v>
      </c>
      <c r="H32" s="7">
        <v>46080</v>
      </c>
      <c r="I32" s="4" t="s">
        <v>48</v>
      </c>
    </row>
    <row r="33" spans="1:9">
      <c r="A33" s="4">
        <f t="shared" si="0"/>
        <v>31</v>
      </c>
      <c r="B33" s="4" t="s">
        <v>248</v>
      </c>
      <c r="C33" s="4" t="s">
        <v>249</v>
      </c>
      <c r="D33" s="4" t="s">
        <v>250</v>
      </c>
      <c r="E33" s="5">
        <v>1902</v>
      </c>
      <c r="F33" s="6">
        <v>349</v>
      </c>
      <c r="G33" s="4">
        <v>3</v>
      </c>
      <c r="H33" s="7">
        <v>46122</v>
      </c>
      <c r="I33" s="4" t="s">
        <v>137</v>
      </c>
    </row>
    <row r="34" spans="1:9">
      <c r="A34" s="4">
        <f t="shared" si="0"/>
        <v>32</v>
      </c>
      <c r="B34" s="4" t="s">
        <v>313</v>
      </c>
      <c r="C34" s="4" t="s">
        <v>314</v>
      </c>
      <c r="D34" s="4" t="s">
        <v>16</v>
      </c>
      <c r="E34" s="5">
        <v>1866</v>
      </c>
      <c r="F34" s="6">
        <v>137</v>
      </c>
      <c r="G34" s="4">
        <v>1</v>
      </c>
      <c r="H34" s="7">
        <v>45926</v>
      </c>
      <c r="I34" s="4" t="s">
        <v>45</v>
      </c>
    </row>
    <row r="35" spans="1:9">
      <c r="A35" s="4">
        <f t="shared" si="0"/>
        <v>33</v>
      </c>
      <c r="B35" s="4" t="s">
        <v>327</v>
      </c>
      <c r="C35" s="4" t="s">
        <v>328</v>
      </c>
      <c r="D35" s="4" t="s">
        <v>188</v>
      </c>
      <c r="E35" s="5">
        <v>1637</v>
      </c>
      <c r="F35" s="6">
        <v>308</v>
      </c>
      <c r="G35" s="4">
        <v>9</v>
      </c>
      <c r="H35" s="7">
        <v>46129</v>
      </c>
      <c r="I35" s="4" t="s">
        <v>304</v>
      </c>
    </row>
    <row r="36" spans="1:9">
      <c r="A36" s="4">
        <f t="shared" si="0"/>
        <v>34</v>
      </c>
      <c r="B36" s="4" t="s">
        <v>348</v>
      </c>
      <c r="C36" s="4" t="s">
        <v>349</v>
      </c>
      <c r="D36" s="4" t="s">
        <v>188</v>
      </c>
      <c r="E36" s="5">
        <v>1543</v>
      </c>
      <c r="F36" s="6">
        <v>402</v>
      </c>
      <c r="G36" s="4">
        <v>7</v>
      </c>
      <c r="H36" s="7">
        <v>46150</v>
      </c>
      <c r="I36" s="4" t="s">
        <v>209</v>
      </c>
    </row>
    <row r="37" spans="1:9">
      <c r="A37" s="4">
        <f t="shared" si="0"/>
        <v>35</v>
      </c>
      <c r="B37" s="4" t="s">
        <v>331</v>
      </c>
      <c r="C37" s="4" t="s">
        <v>331</v>
      </c>
      <c r="D37" s="4" t="s">
        <v>16</v>
      </c>
      <c r="E37" s="5">
        <v>1479.77</v>
      </c>
      <c r="F37" s="6">
        <v>112</v>
      </c>
      <c r="G37" s="4">
        <v>1</v>
      </c>
      <c r="H37" s="7">
        <v>45835</v>
      </c>
      <c r="I37" s="4" t="s">
        <v>45</v>
      </c>
    </row>
    <row r="38" spans="1:9">
      <c r="A38" s="4">
        <f t="shared" si="0"/>
        <v>36</v>
      </c>
      <c r="B38" s="4" t="s">
        <v>62</v>
      </c>
      <c r="C38" s="4" t="s">
        <v>62</v>
      </c>
      <c r="D38" s="4" t="s">
        <v>22</v>
      </c>
      <c r="E38" s="5">
        <v>1438.67</v>
      </c>
      <c r="F38" s="6">
        <v>395</v>
      </c>
      <c r="G38" s="4">
        <v>6</v>
      </c>
      <c r="H38" s="7">
        <v>46038</v>
      </c>
      <c r="I38" s="4" t="s">
        <v>33</v>
      </c>
    </row>
    <row r="39" spans="1:9">
      <c r="A39" s="4">
        <f t="shared" si="0"/>
        <v>37</v>
      </c>
      <c r="B39" s="4" t="s">
        <v>273</v>
      </c>
      <c r="C39" s="4" t="s">
        <v>273</v>
      </c>
      <c r="D39" s="4" t="s">
        <v>274</v>
      </c>
      <c r="E39" s="5">
        <v>1418.5</v>
      </c>
      <c r="F39" s="6">
        <v>251</v>
      </c>
      <c r="G39" s="4">
        <v>3</v>
      </c>
      <c r="H39" s="7">
        <v>46115</v>
      </c>
      <c r="I39" s="4" t="s">
        <v>61</v>
      </c>
    </row>
    <row r="40" spans="1:9">
      <c r="A40" s="4">
        <f t="shared" ref="A40:A71" si="1">IF(B40&lt;&gt;"",ROW()-2,"")</f>
        <v>38</v>
      </c>
      <c r="B40" s="4" t="s">
        <v>133</v>
      </c>
      <c r="C40" s="4" t="s">
        <v>134</v>
      </c>
      <c r="D40" s="4" t="s">
        <v>111</v>
      </c>
      <c r="E40" s="5">
        <v>1308.22</v>
      </c>
      <c r="F40" s="6">
        <v>206</v>
      </c>
      <c r="G40" s="4">
        <v>4</v>
      </c>
      <c r="H40" s="7">
        <v>46104</v>
      </c>
      <c r="I40" s="4" t="s">
        <v>79</v>
      </c>
    </row>
    <row r="41" spans="1:9">
      <c r="A41" s="4">
        <f t="shared" si="1"/>
        <v>39</v>
      </c>
      <c r="B41" s="4" t="s">
        <v>464</v>
      </c>
      <c r="C41" s="4" t="s">
        <v>465</v>
      </c>
      <c r="D41" s="4" t="s">
        <v>188</v>
      </c>
      <c r="E41" s="5">
        <v>1141</v>
      </c>
      <c r="F41" s="6">
        <v>195</v>
      </c>
      <c r="G41" s="4">
        <v>3</v>
      </c>
      <c r="H41" s="7">
        <v>46143</v>
      </c>
      <c r="I41" s="4" t="s">
        <v>137</v>
      </c>
    </row>
    <row r="42" spans="1:9">
      <c r="A42" s="4">
        <f t="shared" si="1"/>
        <v>40</v>
      </c>
      <c r="B42" s="4" t="s">
        <v>24</v>
      </c>
      <c r="C42" s="4" t="s">
        <v>25</v>
      </c>
      <c r="D42" s="4" t="s">
        <v>16</v>
      </c>
      <c r="E42" s="5">
        <v>1032.75</v>
      </c>
      <c r="F42" s="6">
        <v>90</v>
      </c>
      <c r="G42" s="4">
        <v>2</v>
      </c>
      <c r="H42" s="7">
        <v>46010</v>
      </c>
      <c r="I42" s="4" t="s">
        <v>26</v>
      </c>
    </row>
    <row r="43" spans="1:9">
      <c r="A43" s="4">
        <f t="shared" si="1"/>
        <v>41</v>
      </c>
      <c r="B43" s="4" t="s">
        <v>357</v>
      </c>
      <c r="C43" s="4" t="s">
        <v>358</v>
      </c>
      <c r="D43" s="4" t="s">
        <v>359</v>
      </c>
      <c r="E43" s="5">
        <v>996.75</v>
      </c>
      <c r="F43" s="6">
        <v>232</v>
      </c>
      <c r="G43" s="4">
        <v>4</v>
      </c>
      <c r="H43" s="7">
        <v>46104</v>
      </c>
      <c r="I43" s="4" t="s">
        <v>79</v>
      </c>
    </row>
    <row r="44" spans="1:9">
      <c r="A44" s="4">
        <f t="shared" si="1"/>
        <v>42</v>
      </c>
      <c r="B44" s="4" t="s">
        <v>350</v>
      </c>
      <c r="C44" s="4" t="s">
        <v>351</v>
      </c>
      <c r="D44" s="4" t="s">
        <v>111</v>
      </c>
      <c r="E44" s="5">
        <v>845</v>
      </c>
      <c r="F44" s="6">
        <v>187</v>
      </c>
      <c r="G44" s="16" t="s">
        <v>67</v>
      </c>
      <c r="H44" s="7">
        <v>45592</v>
      </c>
      <c r="I44" s="4" t="s">
        <v>352</v>
      </c>
    </row>
    <row r="45" spans="1:9">
      <c r="A45" s="4">
        <f t="shared" si="1"/>
        <v>43</v>
      </c>
      <c r="B45" s="4" t="s">
        <v>80</v>
      </c>
      <c r="C45" s="4" t="s">
        <v>81</v>
      </c>
      <c r="D45" s="4" t="s">
        <v>16</v>
      </c>
      <c r="E45" s="5">
        <v>728.54</v>
      </c>
      <c r="F45" s="6">
        <v>99</v>
      </c>
      <c r="G45" s="4">
        <v>3</v>
      </c>
      <c r="H45" s="7">
        <v>46108</v>
      </c>
      <c r="I45" s="4" t="s">
        <v>13</v>
      </c>
    </row>
    <row r="46" spans="1:9">
      <c r="A46" s="4">
        <f t="shared" si="1"/>
        <v>44</v>
      </c>
      <c r="B46" s="4" t="s">
        <v>493</v>
      </c>
      <c r="C46" s="4" t="s">
        <v>494</v>
      </c>
      <c r="D46" s="4" t="s">
        <v>157</v>
      </c>
      <c r="E46" s="5">
        <v>711</v>
      </c>
      <c r="F46" s="6">
        <v>202</v>
      </c>
      <c r="G46" s="4">
        <v>1</v>
      </c>
      <c r="H46" s="7">
        <v>45394</v>
      </c>
      <c r="I46" s="4" t="s">
        <v>118</v>
      </c>
    </row>
    <row r="47" spans="1:9">
      <c r="A47" s="4">
        <f t="shared" si="1"/>
        <v>45</v>
      </c>
      <c r="B47" s="4" t="s">
        <v>186</v>
      </c>
      <c r="C47" s="4" t="s">
        <v>187</v>
      </c>
      <c r="D47" s="4" t="s">
        <v>188</v>
      </c>
      <c r="E47" s="5">
        <v>700.3</v>
      </c>
      <c r="F47" s="6">
        <v>101</v>
      </c>
      <c r="G47" s="4">
        <v>6</v>
      </c>
      <c r="H47" s="7">
        <v>46104</v>
      </c>
      <c r="I47" s="4" t="s">
        <v>79</v>
      </c>
    </row>
    <row r="48" spans="1:9">
      <c r="A48" s="4">
        <f t="shared" si="1"/>
        <v>46</v>
      </c>
      <c r="B48" s="4" t="s">
        <v>245</v>
      </c>
      <c r="C48" s="4" t="s">
        <v>246</v>
      </c>
      <c r="D48" s="4" t="s">
        <v>247</v>
      </c>
      <c r="E48" s="5">
        <v>670</v>
      </c>
      <c r="F48" s="6">
        <v>104</v>
      </c>
      <c r="G48" s="4">
        <v>2</v>
      </c>
      <c r="H48" s="7">
        <v>46059</v>
      </c>
      <c r="I48" s="4" t="s">
        <v>137</v>
      </c>
    </row>
    <row r="49" spans="1:9">
      <c r="A49" s="4">
        <f t="shared" si="1"/>
        <v>47</v>
      </c>
      <c r="B49" s="4" t="s">
        <v>385</v>
      </c>
      <c r="C49" s="4" t="s">
        <v>386</v>
      </c>
      <c r="D49" s="4" t="s">
        <v>387</v>
      </c>
      <c r="E49" s="5">
        <v>647.75</v>
      </c>
      <c r="F49" s="6">
        <v>136</v>
      </c>
      <c r="G49" s="4">
        <v>2</v>
      </c>
      <c r="H49" s="7">
        <v>46104</v>
      </c>
      <c r="I49" s="4" t="s">
        <v>79</v>
      </c>
    </row>
    <row r="50" spans="1:9">
      <c r="A50" s="4">
        <f t="shared" si="1"/>
        <v>48</v>
      </c>
      <c r="B50" s="4" t="s">
        <v>451</v>
      </c>
      <c r="C50" s="4" t="s">
        <v>452</v>
      </c>
      <c r="D50" s="4" t="s">
        <v>453</v>
      </c>
      <c r="E50" s="5">
        <v>624.45000000000005</v>
      </c>
      <c r="F50" s="6">
        <v>181</v>
      </c>
      <c r="G50" s="4">
        <v>3</v>
      </c>
      <c r="H50" s="7">
        <v>45541</v>
      </c>
      <c r="I50" s="4" t="s">
        <v>61</v>
      </c>
    </row>
    <row r="51" spans="1:9">
      <c r="A51" s="4">
        <f t="shared" si="1"/>
        <v>49</v>
      </c>
      <c r="B51" s="4" t="s">
        <v>400</v>
      </c>
      <c r="C51" s="4" t="s">
        <v>401</v>
      </c>
      <c r="D51" s="4" t="s">
        <v>89</v>
      </c>
      <c r="E51" s="5">
        <v>611.70000000000005</v>
      </c>
      <c r="F51" s="6">
        <v>182</v>
      </c>
      <c r="G51" s="4">
        <v>2</v>
      </c>
      <c r="H51" s="7">
        <v>44855</v>
      </c>
      <c r="I51" s="4" t="s">
        <v>33</v>
      </c>
    </row>
    <row r="52" spans="1:9">
      <c r="A52" s="4">
        <f t="shared" si="1"/>
        <v>50</v>
      </c>
      <c r="B52" s="4" t="s">
        <v>471</v>
      </c>
      <c r="C52" s="4" t="s">
        <v>472</v>
      </c>
      <c r="D52" s="4" t="s">
        <v>473</v>
      </c>
      <c r="E52" s="5">
        <v>552</v>
      </c>
      <c r="F52" s="6">
        <v>110</v>
      </c>
      <c r="G52" s="4">
        <v>2</v>
      </c>
      <c r="H52" s="7">
        <v>46104</v>
      </c>
      <c r="I52" s="4" t="s">
        <v>79</v>
      </c>
    </row>
    <row r="53" spans="1:9">
      <c r="A53" s="4">
        <f t="shared" si="1"/>
        <v>51</v>
      </c>
      <c r="B53" s="4" t="s">
        <v>485</v>
      </c>
      <c r="C53" s="4" t="s">
        <v>485</v>
      </c>
      <c r="D53" s="4" t="s">
        <v>22</v>
      </c>
      <c r="E53" s="5">
        <v>540.5</v>
      </c>
      <c r="F53" s="6">
        <v>91</v>
      </c>
      <c r="G53" s="4">
        <v>1</v>
      </c>
      <c r="H53" s="7">
        <v>46122</v>
      </c>
      <c r="I53" s="4" t="s">
        <v>255</v>
      </c>
    </row>
    <row r="54" spans="1:9">
      <c r="A54" s="4">
        <f t="shared" si="1"/>
        <v>52</v>
      </c>
      <c r="B54" s="4" t="s">
        <v>277</v>
      </c>
      <c r="C54" s="4" t="s">
        <v>278</v>
      </c>
      <c r="D54" s="4" t="s">
        <v>70</v>
      </c>
      <c r="E54" s="5">
        <v>518.91</v>
      </c>
      <c r="F54" s="6">
        <v>75</v>
      </c>
      <c r="G54" s="4">
        <v>5</v>
      </c>
      <c r="H54" s="7">
        <v>46136</v>
      </c>
      <c r="I54" s="4" t="s">
        <v>33</v>
      </c>
    </row>
    <row r="55" spans="1:9">
      <c r="A55" s="4">
        <f t="shared" si="1"/>
        <v>53</v>
      </c>
      <c r="B55" s="4" t="s">
        <v>576</v>
      </c>
      <c r="C55" s="4" t="s">
        <v>577</v>
      </c>
      <c r="D55" s="4" t="s">
        <v>578</v>
      </c>
      <c r="E55" s="5">
        <v>500</v>
      </c>
      <c r="F55" s="6">
        <v>94</v>
      </c>
      <c r="G55" s="4">
        <v>5</v>
      </c>
      <c r="H55" s="7">
        <v>46157</v>
      </c>
      <c r="I55" s="4" t="s">
        <v>579</v>
      </c>
    </row>
    <row r="56" spans="1:9">
      <c r="A56" s="4">
        <f t="shared" si="1"/>
        <v>54</v>
      </c>
      <c r="B56" s="4" t="s">
        <v>175</v>
      </c>
      <c r="C56" s="4" t="s">
        <v>176</v>
      </c>
      <c r="D56" s="4" t="s">
        <v>177</v>
      </c>
      <c r="E56" s="5">
        <v>497</v>
      </c>
      <c r="F56" s="6">
        <v>128</v>
      </c>
      <c r="G56" s="4">
        <v>1</v>
      </c>
      <c r="H56" s="7">
        <v>46024</v>
      </c>
      <c r="I56" s="4" t="s">
        <v>61</v>
      </c>
    </row>
    <row r="57" spans="1:9">
      <c r="A57" s="4">
        <f t="shared" si="1"/>
        <v>55</v>
      </c>
      <c r="B57" s="4" t="s">
        <v>203</v>
      </c>
      <c r="C57" s="4" t="s">
        <v>203</v>
      </c>
      <c r="D57" s="4" t="s">
        <v>204</v>
      </c>
      <c r="E57" s="5">
        <v>493.6</v>
      </c>
      <c r="F57" s="6">
        <v>82</v>
      </c>
      <c r="G57" s="4">
        <v>4</v>
      </c>
      <c r="H57" s="7">
        <v>46104</v>
      </c>
      <c r="I57" s="4" t="s">
        <v>79</v>
      </c>
    </row>
    <row r="58" spans="1:9">
      <c r="A58" s="4">
        <f t="shared" si="1"/>
        <v>56</v>
      </c>
      <c r="B58" s="4" t="s">
        <v>87</v>
      </c>
      <c r="C58" s="4" t="s">
        <v>88</v>
      </c>
      <c r="D58" s="4" t="s">
        <v>89</v>
      </c>
      <c r="E58" s="5">
        <v>484.06</v>
      </c>
      <c r="F58" s="6">
        <v>65</v>
      </c>
      <c r="G58" s="4">
        <v>2</v>
      </c>
      <c r="H58" s="7">
        <v>46038</v>
      </c>
      <c r="I58" s="4" t="s">
        <v>79</v>
      </c>
    </row>
    <row r="59" spans="1:9">
      <c r="A59" s="4">
        <f t="shared" si="1"/>
        <v>57</v>
      </c>
      <c r="B59" s="4" t="s">
        <v>457</v>
      </c>
      <c r="C59" s="4" t="s">
        <v>458</v>
      </c>
      <c r="D59" s="4" t="s">
        <v>459</v>
      </c>
      <c r="E59" s="5">
        <v>480</v>
      </c>
      <c r="F59" s="6">
        <v>86</v>
      </c>
      <c r="G59" s="4">
        <v>2</v>
      </c>
      <c r="H59" s="7">
        <v>46136</v>
      </c>
      <c r="I59" s="4" t="s">
        <v>460</v>
      </c>
    </row>
    <row r="60" spans="1:9">
      <c r="A60" s="4">
        <f t="shared" si="1"/>
        <v>58</v>
      </c>
      <c r="B60" s="4" t="s">
        <v>170</v>
      </c>
      <c r="C60" s="4" t="s">
        <v>170</v>
      </c>
      <c r="D60" s="4" t="s">
        <v>171</v>
      </c>
      <c r="E60" s="5">
        <v>414</v>
      </c>
      <c r="F60" s="6">
        <v>63</v>
      </c>
      <c r="G60" s="4">
        <v>2</v>
      </c>
      <c r="H60" s="7">
        <v>46059</v>
      </c>
      <c r="I60" s="4" t="s">
        <v>172</v>
      </c>
    </row>
    <row r="61" spans="1:9">
      <c r="A61" s="4">
        <f t="shared" si="1"/>
        <v>59</v>
      </c>
      <c r="B61" s="4" t="s">
        <v>552</v>
      </c>
      <c r="C61" s="4" t="s">
        <v>552</v>
      </c>
      <c r="D61" s="4" t="s">
        <v>22</v>
      </c>
      <c r="E61" s="5">
        <v>404.41</v>
      </c>
      <c r="F61" s="6">
        <v>100</v>
      </c>
      <c r="G61" s="4">
        <v>2</v>
      </c>
      <c r="H61" s="7">
        <v>45681</v>
      </c>
      <c r="I61" s="4" t="s">
        <v>33</v>
      </c>
    </row>
    <row r="62" spans="1:9">
      <c r="A62" s="4">
        <f t="shared" si="1"/>
        <v>60</v>
      </c>
      <c r="B62" s="4" t="s">
        <v>462</v>
      </c>
      <c r="C62" s="4" t="s">
        <v>463</v>
      </c>
      <c r="D62" s="4" t="s">
        <v>258</v>
      </c>
      <c r="E62" s="5">
        <v>391.22</v>
      </c>
      <c r="F62" s="6">
        <v>48</v>
      </c>
      <c r="G62" s="4">
        <v>1</v>
      </c>
      <c r="H62" s="7">
        <v>43615</v>
      </c>
      <c r="I62" s="4" t="s">
        <v>79</v>
      </c>
    </row>
    <row r="63" spans="1:9">
      <c r="A63" s="4">
        <f t="shared" si="1"/>
        <v>61</v>
      </c>
      <c r="B63" s="12" t="s">
        <v>57</v>
      </c>
      <c r="C63" s="12" t="s">
        <v>58</v>
      </c>
      <c r="D63" s="4" t="s">
        <v>59</v>
      </c>
      <c r="E63" s="5">
        <v>372.6</v>
      </c>
      <c r="F63" s="6">
        <v>113</v>
      </c>
      <c r="G63" s="4">
        <v>2</v>
      </c>
      <c r="H63" s="7">
        <v>46073</v>
      </c>
      <c r="I63" s="4" t="s">
        <v>17</v>
      </c>
    </row>
    <row r="64" spans="1:9">
      <c r="A64" s="4">
        <f t="shared" si="1"/>
        <v>62</v>
      </c>
      <c r="B64" s="12" t="s">
        <v>43</v>
      </c>
      <c r="C64" s="12" t="s">
        <v>44</v>
      </c>
      <c r="D64" s="4" t="s">
        <v>182</v>
      </c>
      <c r="E64" s="5">
        <v>337.5</v>
      </c>
      <c r="F64" s="6">
        <v>59</v>
      </c>
      <c r="G64" s="4">
        <v>1</v>
      </c>
      <c r="H64" s="7">
        <v>46066</v>
      </c>
      <c r="I64" s="4" t="s">
        <v>45</v>
      </c>
    </row>
    <row r="65" spans="1:9">
      <c r="A65" s="4">
        <f t="shared" si="1"/>
        <v>63</v>
      </c>
      <c r="B65" s="12" t="s">
        <v>360</v>
      </c>
      <c r="C65" s="12" t="s">
        <v>361</v>
      </c>
      <c r="D65" s="4" t="s">
        <v>362</v>
      </c>
      <c r="E65" s="5">
        <v>327.14</v>
      </c>
      <c r="F65" s="6">
        <v>60</v>
      </c>
      <c r="G65" s="4">
        <v>2</v>
      </c>
      <c r="H65" s="7">
        <v>46104</v>
      </c>
      <c r="I65" s="4" t="s">
        <v>79</v>
      </c>
    </row>
    <row r="66" spans="1:9">
      <c r="A66" s="4">
        <f t="shared" si="1"/>
        <v>64</v>
      </c>
      <c r="B66" s="12" t="s">
        <v>353</v>
      </c>
      <c r="C66" s="12" t="s">
        <v>354</v>
      </c>
      <c r="D66" s="4" t="s">
        <v>188</v>
      </c>
      <c r="E66" s="5">
        <v>317.5</v>
      </c>
      <c r="F66" s="6">
        <v>53</v>
      </c>
      <c r="G66" s="4">
        <v>3</v>
      </c>
      <c r="H66" s="7">
        <v>46129</v>
      </c>
      <c r="I66" s="4" t="s">
        <v>33</v>
      </c>
    </row>
    <row r="67" spans="1:9">
      <c r="A67" s="4">
        <f t="shared" si="1"/>
        <v>65</v>
      </c>
      <c r="B67" s="12" t="s">
        <v>135</v>
      </c>
      <c r="C67" s="12" t="s">
        <v>136</v>
      </c>
      <c r="D67" s="4" t="s">
        <v>16</v>
      </c>
      <c r="E67" s="5">
        <v>317</v>
      </c>
      <c r="F67" s="6">
        <v>49</v>
      </c>
      <c r="G67" s="4">
        <v>1</v>
      </c>
      <c r="H67" s="7">
        <v>46024</v>
      </c>
      <c r="I67" s="4" t="s">
        <v>137</v>
      </c>
    </row>
    <row r="68" spans="1:9">
      <c r="A68" s="4">
        <f t="shared" si="1"/>
        <v>66</v>
      </c>
      <c r="B68" s="12" t="s">
        <v>284</v>
      </c>
      <c r="C68" s="12" t="s">
        <v>285</v>
      </c>
      <c r="D68" s="4" t="s">
        <v>115</v>
      </c>
      <c r="E68" s="5">
        <v>282.85000000000002</v>
      </c>
      <c r="F68" s="6">
        <v>45</v>
      </c>
      <c r="G68" s="4">
        <v>2</v>
      </c>
      <c r="H68" s="7">
        <v>46104</v>
      </c>
      <c r="I68" s="4" t="s">
        <v>79</v>
      </c>
    </row>
    <row r="69" spans="1:9">
      <c r="A69" s="4">
        <f t="shared" si="1"/>
        <v>67</v>
      </c>
      <c r="B69" s="12" t="s">
        <v>214</v>
      </c>
      <c r="C69" s="12" t="s">
        <v>215</v>
      </c>
      <c r="D69" s="4" t="s">
        <v>188</v>
      </c>
      <c r="E69" s="5">
        <v>271.52999999999997</v>
      </c>
      <c r="F69" s="6">
        <v>49</v>
      </c>
      <c r="G69" s="4">
        <v>2</v>
      </c>
      <c r="H69" s="7">
        <v>46080</v>
      </c>
      <c r="I69" s="4" t="s">
        <v>33</v>
      </c>
    </row>
    <row r="70" spans="1:9">
      <c r="A70" s="4">
        <f t="shared" si="1"/>
        <v>68</v>
      </c>
      <c r="B70" s="4" t="s">
        <v>480</v>
      </c>
      <c r="C70" s="4" t="s">
        <v>481</v>
      </c>
      <c r="D70" s="4" t="s">
        <v>482</v>
      </c>
      <c r="E70" s="5">
        <v>256</v>
      </c>
      <c r="F70" s="6">
        <v>96</v>
      </c>
      <c r="G70" s="16" t="s">
        <v>67</v>
      </c>
      <c r="H70" s="7">
        <v>45931</v>
      </c>
      <c r="I70" s="4" t="s">
        <v>352</v>
      </c>
    </row>
    <row r="71" spans="1:9">
      <c r="A71" s="4">
        <f t="shared" si="1"/>
        <v>69</v>
      </c>
      <c r="B71" s="4" t="s">
        <v>147</v>
      </c>
      <c r="C71" s="4" t="s">
        <v>148</v>
      </c>
      <c r="D71" s="4" t="s">
        <v>12</v>
      </c>
      <c r="E71" s="5">
        <v>252.14</v>
      </c>
      <c r="F71" s="6">
        <v>52</v>
      </c>
      <c r="G71" s="4">
        <v>1</v>
      </c>
      <c r="H71" s="7">
        <v>46038</v>
      </c>
      <c r="I71" s="4" t="s">
        <v>13</v>
      </c>
    </row>
    <row r="72" spans="1:9">
      <c r="A72" s="4">
        <f t="shared" ref="A72:A103" si="2">IF(B72&lt;&gt;"",ROW()-2,"")</f>
        <v>70</v>
      </c>
      <c r="B72" s="4" t="s">
        <v>199</v>
      </c>
      <c r="C72" s="4" t="s">
        <v>200</v>
      </c>
      <c r="D72" s="4" t="s">
        <v>157</v>
      </c>
      <c r="E72" s="5">
        <v>248</v>
      </c>
      <c r="F72" s="6">
        <v>55</v>
      </c>
      <c r="G72" s="4">
        <v>1</v>
      </c>
      <c r="H72" s="7">
        <v>45723</v>
      </c>
      <c r="I72" s="4" t="s">
        <v>118</v>
      </c>
    </row>
    <row r="73" spans="1:9">
      <c r="A73" s="4">
        <f t="shared" si="2"/>
        <v>71</v>
      </c>
      <c r="B73" s="4" t="s">
        <v>332</v>
      </c>
      <c r="C73" s="4" t="s">
        <v>333</v>
      </c>
      <c r="D73" s="4" t="s">
        <v>334</v>
      </c>
      <c r="E73" s="5">
        <v>229.53</v>
      </c>
      <c r="F73" s="6">
        <v>37</v>
      </c>
      <c r="G73" s="4">
        <v>5</v>
      </c>
      <c r="H73" s="7">
        <v>46104</v>
      </c>
      <c r="I73" s="4" t="s">
        <v>79</v>
      </c>
    </row>
    <row r="74" spans="1:9">
      <c r="A74" s="4">
        <f t="shared" si="2"/>
        <v>72</v>
      </c>
      <c r="B74" s="4" t="s">
        <v>583</v>
      </c>
      <c r="C74" s="4" t="s">
        <v>584</v>
      </c>
      <c r="D74" s="4" t="s">
        <v>585</v>
      </c>
      <c r="E74" s="5">
        <v>220</v>
      </c>
      <c r="F74" s="6">
        <v>55</v>
      </c>
      <c r="G74" s="16" t="s">
        <v>67</v>
      </c>
      <c r="H74" s="7">
        <v>44431</v>
      </c>
      <c r="I74" s="4" t="s">
        <v>352</v>
      </c>
    </row>
    <row r="75" spans="1:9">
      <c r="A75" s="4">
        <f t="shared" si="2"/>
        <v>73</v>
      </c>
      <c r="B75" s="4" t="s">
        <v>483</v>
      </c>
      <c r="C75" s="4" t="s">
        <v>484</v>
      </c>
      <c r="D75" s="4" t="s">
        <v>16</v>
      </c>
      <c r="E75" s="5">
        <v>200</v>
      </c>
      <c r="F75" s="6">
        <v>40</v>
      </c>
      <c r="G75" s="4">
        <v>1</v>
      </c>
      <c r="H75" s="7">
        <v>45359</v>
      </c>
      <c r="I75" s="4" t="s">
        <v>33</v>
      </c>
    </row>
    <row r="76" spans="1:9">
      <c r="A76" s="4">
        <f t="shared" si="2"/>
        <v>74</v>
      </c>
      <c r="B76" s="4" t="s">
        <v>594</v>
      </c>
      <c r="C76" s="4" t="s">
        <v>594</v>
      </c>
      <c r="D76" s="4" t="s">
        <v>22</v>
      </c>
      <c r="E76" s="5">
        <v>200</v>
      </c>
      <c r="F76" s="6">
        <v>53</v>
      </c>
      <c r="G76" s="4">
        <v>1</v>
      </c>
      <c r="H76" s="7">
        <v>44834</v>
      </c>
      <c r="I76" s="4" t="s">
        <v>79</v>
      </c>
    </row>
    <row r="77" spans="1:9">
      <c r="A77" s="4">
        <f t="shared" si="2"/>
        <v>75</v>
      </c>
      <c r="B77" s="14" t="s">
        <v>396</v>
      </c>
      <c r="C77" s="4" t="s">
        <v>397</v>
      </c>
      <c r="D77" s="4" t="s">
        <v>398</v>
      </c>
      <c r="E77" s="5">
        <v>191</v>
      </c>
      <c r="F77" s="6">
        <v>45</v>
      </c>
      <c r="G77" s="4">
        <v>1</v>
      </c>
      <c r="H77" s="7">
        <v>46104</v>
      </c>
      <c r="I77" s="4" t="s">
        <v>79</v>
      </c>
    </row>
    <row r="78" spans="1:9">
      <c r="A78" s="4">
        <f t="shared" si="2"/>
        <v>76</v>
      </c>
      <c r="B78" s="4" t="s">
        <v>474</v>
      </c>
      <c r="C78" s="4" t="s">
        <v>475</v>
      </c>
      <c r="D78" s="4" t="s">
        <v>476</v>
      </c>
      <c r="E78" s="5">
        <v>190</v>
      </c>
      <c r="F78" s="6">
        <v>38</v>
      </c>
      <c r="G78" s="16" t="s">
        <v>67</v>
      </c>
      <c r="H78" s="7">
        <v>45955</v>
      </c>
      <c r="I78" s="4" t="s">
        <v>352</v>
      </c>
    </row>
    <row r="79" spans="1:9">
      <c r="A79" s="4">
        <f t="shared" si="2"/>
        <v>77</v>
      </c>
      <c r="B79" s="4" t="s">
        <v>20</v>
      </c>
      <c r="C79" s="4" t="s">
        <v>21</v>
      </c>
      <c r="D79" s="4" t="s">
        <v>22</v>
      </c>
      <c r="E79" s="5">
        <v>184</v>
      </c>
      <c r="F79" s="6">
        <v>23</v>
      </c>
      <c r="G79" s="4">
        <v>1</v>
      </c>
      <c r="H79" s="7">
        <v>46066</v>
      </c>
      <c r="I79" s="4" t="s">
        <v>23</v>
      </c>
    </row>
    <row r="80" spans="1:9">
      <c r="A80" s="4">
        <f t="shared" si="2"/>
        <v>78</v>
      </c>
      <c r="B80" s="4" t="s">
        <v>388</v>
      </c>
      <c r="C80" s="4" t="s">
        <v>389</v>
      </c>
      <c r="D80" s="4" t="s">
        <v>390</v>
      </c>
      <c r="E80" s="5">
        <v>184</v>
      </c>
      <c r="F80" s="6">
        <v>46</v>
      </c>
      <c r="G80" s="16" t="s">
        <v>67</v>
      </c>
      <c r="H80" s="7">
        <v>44807</v>
      </c>
      <c r="I80" s="4" t="s">
        <v>352</v>
      </c>
    </row>
    <row r="81" spans="1:9">
      <c r="A81" s="4">
        <f t="shared" si="2"/>
        <v>79</v>
      </c>
      <c r="B81" s="4" t="s">
        <v>229</v>
      </c>
      <c r="C81" s="4" t="s">
        <v>970</v>
      </c>
      <c r="D81" s="4" t="s">
        <v>231</v>
      </c>
      <c r="E81" s="4">
        <v>181.5</v>
      </c>
      <c r="F81" s="13">
        <v>30</v>
      </c>
      <c r="G81" s="6">
        <v>1</v>
      </c>
      <c r="H81" s="7">
        <v>46024</v>
      </c>
      <c r="I81" s="4" t="s">
        <v>26</v>
      </c>
    </row>
    <row r="82" spans="1:9">
      <c r="A82" s="4">
        <f t="shared" si="2"/>
        <v>80</v>
      </c>
      <c r="B82" s="4" t="s">
        <v>522</v>
      </c>
      <c r="C82" s="4" t="s">
        <v>523</v>
      </c>
      <c r="D82" s="4" t="s">
        <v>524</v>
      </c>
      <c r="E82" s="5">
        <v>176</v>
      </c>
      <c r="F82" s="6">
        <v>44</v>
      </c>
      <c r="G82" s="16" t="s">
        <v>67</v>
      </c>
      <c r="H82" s="7">
        <v>45564</v>
      </c>
      <c r="I82" s="4" t="s">
        <v>352</v>
      </c>
    </row>
    <row r="83" spans="1:9">
      <c r="A83" s="4">
        <f t="shared" si="2"/>
        <v>81</v>
      </c>
      <c r="B83" s="4" t="s">
        <v>504</v>
      </c>
      <c r="C83" s="4" t="s">
        <v>505</v>
      </c>
      <c r="D83" s="4" t="s">
        <v>506</v>
      </c>
      <c r="E83" s="5">
        <v>164</v>
      </c>
      <c r="F83" s="6">
        <v>41</v>
      </c>
      <c r="G83" s="16" t="s">
        <v>67</v>
      </c>
      <c r="H83" s="7">
        <v>44302</v>
      </c>
      <c r="I83" s="4" t="s">
        <v>352</v>
      </c>
    </row>
    <row r="84" spans="1:9">
      <c r="A84" s="4">
        <f t="shared" si="2"/>
        <v>82</v>
      </c>
      <c r="B84" s="4" t="s">
        <v>709</v>
      </c>
      <c r="C84" s="4" t="s">
        <v>710</v>
      </c>
      <c r="D84" s="4" t="s">
        <v>274</v>
      </c>
      <c r="E84" s="5">
        <v>160.18</v>
      </c>
      <c r="F84" s="6">
        <v>23</v>
      </c>
      <c r="G84" s="4">
        <v>1</v>
      </c>
      <c r="H84" s="7">
        <v>45012</v>
      </c>
      <c r="I84" s="4" t="s">
        <v>79</v>
      </c>
    </row>
    <row r="85" spans="1:9">
      <c r="A85" s="4">
        <f t="shared" si="2"/>
        <v>83</v>
      </c>
      <c r="B85" s="4" t="s">
        <v>964</v>
      </c>
      <c r="C85" s="4" t="s">
        <v>374</v>
      </c>
      <c r="D85" s="4" t="s">
        <v>375</v>
      </c>
      <c r="E85" s="5">
        <v>154</v>
      </c>
      <c r="F85" s="6">
        <v>26</v>
      </c>
      <c r="G85" s="4">
        <v>1</v>
      </c>
      <c r="H85" s="7">
        <v>45905</v>
      </c>
      <c r="I85" s="4" t="s">
        <v>61</v>
      </c>
    </row>
    <row r="86" spans="1:9">
      <c r="A86" s="4">
        <f t="shared" si="2"/>
        <v>84</v>
      </c>
      <c r="B86" s="4" t="s">
        <v>624</v>
      </c>
      <c r="C86" s="4" t="s">
        <v>625</v>
      </c>
      <c r="D86" s="4" t="s">
        <v>488</v>
      </c>
      <c r="E86" s="5">
        <v>131.69999999999999</v>
      </c>
      <c r="F86" s="6">
        <v>24</v>
      </c>
      <c r="G86" s="4">
        <v>2</v>
      </c>
      <c r="H86" s="7">
        <v>46104</v>
      </c>
      <c r="I86" s="4" t="s">
        <v>79</v>
      </c>
    </row>
    <row r="87" spans="1:9">
      <c r="A87" s="4">
        <f t="shared" si="2"/>
        <v>85</v>
      </c>
      <c r="B87" s="4" t="s">
        <v>466</v>
      </c>
      <c r="C87" s="4" t="s">
        <v>467</v>
      </c>
      <c r="D87" s="4" t="s">
        <v>468</v>
      </c>
      <c r="E87" s="5">
        <v>128</v>
      </c>
      <c r="F87" s="6">
        <v>20</v>
      </c>
      <c r="G87" s="4">
        <v>1</v>
      </c>
      <c r="H87" s="7">
        <v>45926</v>
      </c>
      <c r="I87" s="4" t="s">
        <v>79</v>
      </c>
    </row>
    <row r="88" spans="1:9">
      <c r="A88" s="4">
        <f t="shared" si="2"/>
        <v>86</v>
      </c>
      <c r="B88" s="4" t="s">
        <v>370</v>
      </c>
      <c r="C88" s="4" t="s">
        <v>371</v>
      </c>
      <c r="D88" s="4" t="s">
        <v>372</v>
      </c>
      <c r="E88" s="5">
        <v>116</v>
      </c>
      <c r="F88" s="6">
        <v>27</v>
      </c>
      <c r="G88" s="4">
        <v>1</v>
      </c>
      <c r="H88" s="7">
        <v>46104</v>
      </c>
      <c r="I88" s="4" t="s">
        <v>79</v>
      </c>
    </row>
    <row r="89" spans="1:9">
      <c r="A89" s="4">
        <f t="shared" si="2"/>
        <v>87</v>
      </c>
      <c r="B89" s="4" t="s">
        <v>752</v>
      </c>
      <c r="C89" s="4" t="s">
        <v>753</v>
      </c>
      <c r="D89" s="4" t="s">
        <v>188</v>
      </c>
      <c r="E89" s="5">
        <v>115.3</v>
      </c>
      <c r="F89" s="6">
        <v>14</v>
      </c>
      <c r="G89" s="4">
        <v>1</v>
      </c>
      <c r="H89" s="7">
        <v>45161</v>
      </c>
      <c r="I89" s="4" t="s">
        <v>79</v>
      </c>
    </row>
    <row r="90" spans="1:9">
      <c r="A90" s="4">
        <f t="shared" si="2"/>
        <v>88</v>
      </c>
      <c r="B90" s="4" t="s">
        <v>207</v>
      </c>
      <c r="C90" s="4" t="s">
        <v>208</v>
      </c>
      <c r="D90" s="4" t="s">
        <v>89</v>
      </c>
      <c r="E90" s="5">
        <v>105</v>
      </c>
      <c r="F90" s="6">
        <v>15</v>
      </c>
      <c r="G90" s="4">
        <v>1</v>
      </c>
      <c r="H90" s="7">
        <v>45919</v>
      </c>
      <c r="I90" s="4" t="s">
        <v>209</v>
      </c>
    </row>
    <row r="91" spans="1:9">
      <c r="A91" s="4">
        <f t="shared" si="2"/>
        <v>89</v>
      </c>
      <c r="B91" s="4" t="s">
        <v>971</v>
      </c>
      <c r="C91" s="4" t="s">
        <v>687</v>
      </c>
      <c r="D91" s="4" t="s">
        <v>688</v>
      </c>
      <c r="E91" s="5">
        <v>100</v>
      </c>
      <c r="F91" s="6">
        <v>42</v>
      </c>
      <c r="G91" s="4">
        <v>1</v>
      </c>
      <c r="H91" s="7">
        <v>44624</v>
      </c>
      <c r="I91" s="4" t="s">
        <v>209</v>
      </c>
    </row>
    <row r="92" spans="1:9">
      <c r="A92" s="4">
        <f t="shared" si="2"/>
        <v>90</v>
      </c>
      <c r="B92" s="4" t="s">
        <v>393</v>
      </c>
      <c r="C92" s="4" t="s">
        <v>394</v>
      </c>
      <c r="D92" s="4" t="s">
        <v>395</v>
      </c>
      <c r="E92" s="5">
        <v>94.15</v>
      </c>
      <c r="F92" s="6">
        <v>16</v>
      </c>
      <c r="G92" s="4">
        <v>3</v>
      </c>
      <c r="H92" s="7">
        <v>46104</v>
      </c>
      <c r="I92" s="4" t="s">
        <v>79</v>
      </c>
    </row>
    <row r="93" spans="1:9">
      <c r="A93" s="4">
        <f t="shared" si="2"/>
        <v>91</v>
      </c>
      <c r="B93" s="4" t="s">
        <v>477</v>
      </c>
      <c r="C93" s="4" t="s">
        <v>478</v>
      </c>
      <c r="D93" s="4" t="s">
        <v>479</v>
      </c>
      <c r="E93" s="5">
        <v>62.5</v>
      </c>
      <c r="F93" s="6">
        <v>13</v>
      </c>
      <c r="G93" s="4">
        <v>1</v>
      </c>
      <c r="H93" s="7">
        <v>46104</v>
      </c>
      <c r="I93" s="4" t="s">
        <v>79</v>
      </c>
    </row>
    <row r="94" spans="1:9">
      <c r="A94" s="4">
        <f t="shared" si="2"/>
        <v>92</v>
      </c>
      <c r="B94" s="4" t="s">
        <v>611</v>
      </c>
      <c r="C94" s="4" t="s">
        <v>612</v>
      </c>
      <c r="D94" s="4" t="s">
        <v>188</v>
      </c>
      <c r="E94" s="5">
        <v>61.5</v>
      </c>
      <c r="F94" s="6">
        <v>9</v>
      </c>
      <c r="G94" s="4">
        <v>1</v>
      </c>
      <c r="H94" s="7">
        <v>46104</v>
      </c>
      <c r="I94" s="4" t="s">
        <v>79</v>
      </c>
    </row>
    <row r="95" spans="1:9">
      <c r="A95" s="4">
        <f t="shared" si="2"/>
        <v>93</v>
      </c>
      <c r="B95" s="4" t="s">
        <v>346</v>
      </c>
      <c r="C95" s="4" t="s">
        <v>347</v>
      </c>
      <c r="D95" s="4" t="s">
        <v>162</v>
      </c>
      <c r="E95" s="5">
        <v>57</v>
      </c>
      <c r="F95" s="6">
        <v>10</v>
      </c>
      <c r="G95" s="4">
        <v>1</v>
      </c>
      <c r="H95" s="7">
        <v>46122</v>
      </c>
      <c r="I95" s="4" t="s">
        <v>118</v>
      </c>
    </row>
    <row r="96" spans="1:9">
      <c r="A96" s="4">
        <f t="shared" si="2"/>
        <v>94</v>
      </c>
      <c r="B96" s="4" t="s">
        <v>828</v>
      </c>
      <c r="C96" s="4" t="s">
        <v>829</v>
      </c>
      <c r="D96" s="4" t="s">
        <v>188</v>
      </c>
      <c r="E96" s="5">
        <v>54.62</v>
      </c>
      <c r="F96" s="6">
        <v>12</v>
      </c>
      <c r="G96" s="4">
        <v>1</v>
      </c>
      <c r="H96" s="7">
        <v>44655</v>
      </c>
      <c r="I96" s="4" t="s">
        <v>79</v>
      </c>
    </row>
    <row r="97" spans="1:9">
      <c r="A97" s="4">
        <f t="shared" si="2"/>
        <v>95</v>
      </c>
      <c r="B97" s="4" t="s">
        <v>122</v>
      </c>
      <c r="C97" s="4" t="s">
        <v>123</v>
      </c>
      <c r="D97" s="4" t="s">
        <v>16</v>
      </c>
      <c r="E97" s="5">
        <v>50</v>
      </c>
      <c r="F97" s="6">
        <v>6</v>
      </c>
      <c r="G97" s="4">
        <v>1</v>
      </c>
      <c r="H97" s="7">
        <v>46101</v>
      </c>
      <c r="I97" s="4" t="s">
        <v>26</v>
      </c>
    </row>
    <row r="98" spans="1:9">
      <c r="A98" s="4">
        <f t="shared" si="2"/>
        <v>96</v>
      </c>
      <c r="B98" s="4" t="s">
        <v>768</v>
      </c>
      <c r="C98" s="4" t="s">
        <v>769</v>
      </c>
      <c r="D98" s="4" t="s">
        <v>770</v>
      </c>
      <c r="E98" s="5">
        <v>50</v>
      </c>
      <c r="F98" s="6">
        <v>10</v>
      </c>
      <c r="G98" s="4">
        <v>1</v>
      </c>
      <c r="H98" s="7">
        <v>44316</v>
      </c>
      <c r="I98" s="4" t="s">
        <v>79</v>
      </c>
    </row>
    <row r="99" spans="1:9">
      <c r="A99" s="4">
        <f t="shared" si="2"/>
        <v>97</v>
      </c>
      <c r="B99" s="4" t="s">
        <v>221</v>
      </c>
      <c r="C99" s="4" t="s">
        <v>222</v>
      </c>
      <c r="D99" s="4" t="s">
        <v>223</v>
      </c>
      <c r="E99" s="5">
        <v>44.8</v>
      </c>
      <c r="F99" s="6">
        <v>8</v>
      </c>
      <c r="G99" s="4">
        <v>1</v>
      </c>
      <c r="H99" s="7">
        <v>46101</v>
      </c>
      <c r="I99" s="4" t="s">
        <v>33</v>
      </c>
    </row>
    <row r="100" spans="1:9">
      <c r="A100" s="4">
        <f t="shared" si="2"/>
        <v>98</v>
      </c>
      <c r="B100" s="4" t="s">
        <v>853</v>
      </c>
      <c r="C100" s="4" t="s">
        <v>854</v>
      </c>
      <c r="D100" s="4" t="s">
        <v>855</v>
      </c>
      <c r="E100" s="5">
        <v>42.5</v>
      </c>
      <c r="F100" s="6">
        <v>22</v>
      </c>
      <c r="G100" s="4">
        <v>1</v>
      </c>
      <c r="H100" s="7">
        <v>45712</v>
      </c>
      <c r="I100" s="4" t="s">
        <v>856</v>
      </c>
    </row>
    <row r="101" spans="1:9">
      <c r="A101" s="4">
        <f t="shared" si="2"/>
        <v>99</v>
      </c>
      <c r="B101" s="4" t="s">
        <v>329</v>
      </c>
      <c r="C101" s="4" t="s">
        <v>330</v>
      </c>
      <c r="D101" s="4" t="s">
        <v>157</v>
      </c>
      <c r="E101" s="5">
        <v>39</v>
      </c>
      <c r="F101" s="6">
        <v>6</v>
      </c>
      <c r="G101" s="4">
        <v>1</v>
      </c>
      <c r="H101" s="7">
        <v>46073</v>
      </c>
      <c r="I101" s="4" t="s">
        <v>137</v>
      </c>
    </row>
    <row r="102" spans="1:9">
      <c r="A102" s="4">
        <f t="shared" si="2"/>
        <v>100</v>
      </c>
      <c r="B102" s="4" t="s">
        <v>618</v>
      </c>
      <c r="C102" s="4" t="s">
        <v>619</v>
      </c>
      <c r="D102" s="4" t="s">
        <v>620</v>
      </c>
      <c r="E102" s="5">
        <v>24</v>
      </c>
      <c r="F102" s="6">
        <v>5</v>
      </c>
      <c r="G102" s="4">
        <v>1</v>
      </c>
      <c r="H102" s="7">
        <v>46104</v>
      </c>
      <c r="I102" s="4" t="s">
        <v>79</v>
      </c>
    </row>
    <row r="103" spans="1:9">
      <c r="A103" s="4">
        <f t="shared" si="2"/>
        <v>101</v>
      </c>
      <c r="B103" s="4" t="s">
        <v>758</v>
      </c>
      <c r="C103" s="4" t="s">
        <v>759</v>
      </c>
      <c r="D103" s="4" t="s">
        <v>89</v>
      </c>
      <c r="E103" s="5">
        <v>18.5</v>
      </c>
      <c r="F103" s="6">
        <v>3</v>
      </c>
      <c r="G103" s="4">
        <v>1</v>
      </c>
      <c r="H103" s="7">
        <v>46104</v>
      </c>
      <c r="I103" s="4" t="s">
        <v>79</v>
      </c>
    </row>
    <row r="104" spans="1:9">
      <c r="A104" s="4">
        <f t="shared" ref="A104:A106" si="3">IF(B104&lt;&gt;"",ROW()-2,"")</f>
        <v>102</v>
      </c>
      <c r="B104" s="4" t="s">
        <v>662</v>
      </c>
      <c r="C104" s="4" t="s">
        <v>663</v>
      </c>
      <c r="D104" s="4" t="s">
        <v>247</v>
      </c>
      <c r="E104" s="5">
        <v>17.88</v>
      </c>
      <c r="F104" s="6">
        <v>4</v>
      </c>
      <c r="G104" s="4">
        <v>1</v>
      </c>
      <c r="H104" s="7">
        <v>46104</v>
      </c>
      <c r="I104" s="4" t="s">
        <v>79</v>
      </c>
    </row>
    <row r="105" spans="1:9">
      <c r="A105" s="4">
        <f t="shared" si="3"/>
        <v>103</v>
      </c>
      <c r="B105" s="4" t="s">
        <v>416</v>
      </c>
      <c r="C105" s="4" t="s">
        <v>416</v>
      </c>
      <c r="D105" s="4" t="s">
        <v>417</v>
      </c>
      <c r="E105" s="5">
        <v>15</v>
      </c>
      <c r="F105" s="6">
        <v>2</v>
      </c>
      <c r="G105" s="4">
        <v>1</v>
      </c>
      <c r="H105" s="7">
        <v>45954</v>
      </c>
      <c r="I105" s="4" t="s">
        <v>79</v>
      </c>
    </row>
    <row r="106" spans="1:9">
      <c r="A106" s="4">
        <f t="shared" si="3"/>
        <v>104</v>
      </c>
      <c r="B106" s="4" t="s">
        <v>866</v>
      </c>
      <c r="C106" s="4" t="s">
        <v>867</v>
      </c>
      <c r="D106" s="4" t="s">
        <v>162</v>
      </c>
      <c r="E106" s="5">
        <v>9</v>
      </c>
      <c r="F106" s="6">
        <v>2</v>
      </c>
      <c r="G106" s="4">
        <v>1</v>
      </c>
      <c r="H106" s="7">
        <v>46104</v>
      </c>
      <c r="I106" s="4" t="s">
        <v>79</v>
      </c>
    </row>
    <row r="107" spans="1:9">
      <c r="E107" s="1">
        <f>SUBTOTAL(109,Table22678[[Pajamos ]])</f>
        <v>1896583.9799999997</v>
      </c>
      <c r="F107" s="2">
        <f>SUBTOTAL(109,Table22678[Žiūrovų skaičius])</f>
        <v>252576</v>
      </c>
      <c r="H107"/>
    </row>
  </sheetData>
  <mergeCells count="1">
    <mergeCell ref="B1:I1"/>
  </mergeCells>
  <conditionalFormatting sqref="B81 B3:B76 B78:B79">
    <cfRule type="duplicateValues" dxfId="69" priority="72"/>
  </conditionalFormatting>
  <conditionalFormatting sqref="B107:B1048576 B1:B98">
    <cfRule type="duplicateValues" dxfId="68" priority="1"/>
  </conditionalFormatting>
  <conditionalFormatting sqref="C74">
    <cfRule type="duplicateValues" dxfId="67" priority="2"/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1EEB-175D-4C07-A426-5C68090CB381}">
  <dimension ref="A1:I128"/>
  <sheetViews>
    <sheetView topLeftCell="A30" zoomScaleNormal="100" workbookViewId="0">
      <selection activeCell="C62" sqref="C62"/>
    </sheetView>
  </sheetViews>
  <sheetFormatPr defaultColWidth="0" defaultRowHeight="14.45"/>
  <cols>
    <col min="1" max="1" width="5.140625" customWidth="1"/>
    <col min="2" max="2" width="50.85546875" customWidth="1"/>
    <col min="3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972</v>
      </c>
      <c r="C1" s="51"/>
      <c r="D1" s="51"/>
      <c r="E1" s="52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>
      <c r="A3" s="4">
        <f t="shared" ref="A3:A11" si="0">IF(B3&lt;&gt;"",ROW()-2,"")</f>
        <v>1</v>
      </c>
      <c r="B3" s="4" t="s">
        <v>63</v>
      </c>
      <c r="C3" s="4" t="s">
        <v>64</v>
      </c>
      <c r="D3" s="4" t="s">
        <v>16</v>
      </c>
      <c r="E3" s="5">
        <v>262192.21000000002</v>
      </c>
      <c r="F3" s="6">
        <v>31837</v>
      </c>
      <c r="G3" s="4">
        <v>15</v>
      </c>
      <c r="H3" s="7">
        <v>46178</v>
      </c>
      <c r="I3" s="4" t="s">
        <v>65</v>
      </c>
    </row>
    <row r="4" spans="1:9">
      <c r="A4" s="4">
        <f t="shared" si="0"/>
        <v>2</v>
      </c>
      <c r="B4" s="4" t="s">
        <v>46</v>
      </c>
      <c r="C4" s="4" t="s">
        <v>47</v>
      </c>
      <c r="D4" s="4" t="s">
        <v>16</v>
      </c>
      <c r="E4" s="5">
        <v>241666.54</v>
      </c>
      <c r="F4" s="6">
        <v>31100</v>
      </c>
      <c r="G4" s="4">
        <v>17</v>
      </c>
      <c r="H4" s="7">
        <v>46185</v>
      </c>
      <c r="I4" s="4" t="s">
        <v>48</v>
      </c>
    </row>
    <row r="5" spans="1:9">
      <c r="A5" s="4">
        <f t="shared" si="0"/>
        <v>3</v>
      </c>
      <c r="B5" s="4" t="s">
        <v>49</v>
      </c>
      <c r="C5" s="4" t="s">
        <v>50</v>
      </c>
      <c r="D5" s="4" t="s">
        <v>16</v>
      </c>
      <c r="E5" s="37">
        <v>192899.32</v>
      </c>
      <c r="F5" s="36">
        <v>32122</v>
      </c>
      <c r="G5" s="4">
        <v>29</v>
      </c>
      <c r="H5" s="7">
        <v>46192</v>
      </c>
      <c r="I5" s="4" t="s">
        <v>48</v>
      </c>
    </row>
    <row r="6" spans="1:9">
      <c r="A6" s="4">
        <f t="shared" si="0"/>
        <v>4</v>
      </c>
      <c r="B6" s="9" t="s">
        <v>60</v>
      </c>
      <c r="C6" s="9" t="s">
        <v>60</v>
      </c>
      <c r="D6" s="4" t="s">
        <v>16</v>
      </c>
      <c r="E6" s="5">
        <v>172946.98</v>
      </c>
      <c r="F6" s="6">
        <v>23910</v>
      </c>
      <c r="G6" s="4">
        <v>15</v>
      </c>
      <c r="H6" s="7">
        <v>46171</v>
      </c>
      <c r="I6" s="4" t="s">
        <v>61</v>
      </c>
    </row>
    <row r="7" spans="1:9">
      <c r="A7" s="4">
        <f t="shared" si="0"/>
        <v>5</v>
      </c>
      <c r="B7" s="4" t="s">
        <v>34</v>
      </c>
      <c r="C7" s="4" t="s">
        <v>35</v>
      </c>
      <c r="D7" s="4" t="s">
        <v>36</v>
      </c>
      <c r="E7" s="5">
        <v>120537.97</v>
      </c>
      <c r="F7" s="6">
        <v>17696</v>
      </c>
      <c r="G7" s="4">
        <v>16</v>
      </c>
      <c r="H7" s="7">
        <v>46136</v>
      </c>
      <c r="I7" s="4" t="s">
        <v>13</v>
      </c>
    </row>
    <row r="8" spans="1:9">
      <c r="A8" s="4">
        <f t="shared" si="0"/>
        <v>6</v>
      </c>
      <c r="B8" s="4" t="s">
        <v>95</v>
      </c>
      <c r="C8" s="4" t="s">
        <v>96</v>
      </c>
      <c r="D8" s="4" t="s">
        <v>16</v>
      </c>
      <c r="E8" s="5">
        <v>113755.18</v>
      </c>
      <c r="F8" s="6">
        <v>14580</v>
      </c>
      <c r="G8" s="4">
        <v>20</v>
      </c>
      <c r="H8" s="7">
        <v>46185</v>
      </c>
      <c r="I8" s="4" t="s">
        <v>13</v>
      </c>
    </row>
    <row r="9" spans="1:9">
      <c r="A9" s="4">
        <f t="shared" si="0"/>
        <v>7</v>
      </c>
      <c r="B9" s="4" t="s">
        <v>27</v>
      </c>
      <c r="C9" s="4" t="s">
        <v>28</v>
      </c>
      <c r="D9" s="4" t="s">
        <v>16</v>
      </c>
      <c r="E9" s="5">
        <v>77016.320000000007</v>
      </c>
      <c r="F9" s="6">
        <v>10814</v>
      </c>
      <c r="G9" s="4">
        <v>16</v>
      </c>
      <c r="H9" s="7">
        <v>46143</v>
      </c>
      <c r="I9" s="4" t="s">
        <v>26</v>
      </c>
    </row>
    <row r="10" spans="1:9">
      <c r="A10" s="4">
        <f t="shared" si="0"/>
        <v>8</v>
      </c>
      <c r="B10" s="4" t="s">
        <v>109</v>
      </c>
      <c r="C10" s="4" t="s">
        <v>110</v>
      </c>
      <c r="D10" s="4" t="s">
        <v>111</v>
      </c>
      <c r="E10" s="5">
        <v>76111.17</v>
      </c>
      <c r="F10" s="6">
        <v>14815</v>
      </c>
      <c r="G10" s="4">
        <v>18</v>
      </c>
      <c r="H10" s="7">
        <v>46171</v>
      </c>
      <c r="I10" s="4" t="s">
        <v>33</v>
      </c>
    </row>
    <row r="11" spans="1:9">
      <c r="A11" s="4">
        <f t="shared" si="0"/>
        <v>9</v>
      </c>
      <c r="B11" s="4" t="s">
        <v>119</v>
      </c>
      <c r="C11" s="4" t="s">
        <v>120</v>
      </c>
      <c r="D11" s="4" t="s">
        <v>121</v>
      </c>
      <c r="E11" s="5">
        <v>69796.5</v>
      </c>
      <c r="F11" s="6">
        <v>13031</v>
      </c>
      <c r="G11" s="4">
        <v>17</v>
      </c>
      <c r="H11" s="7">
        <v>46178</v>
      </c>
      <c r="I11" s="4" t="s">
        <v>33</v>
      </c>
    </row>
    <row r="12" spans="1:9">
      <c r="A12" s="4">
        <f>IF(C12&lt;&gt;"",ROW()-2,"")</f>
        <v>10</v>
      </c>
      <c r="B12" t="s">
        <v>97</v>
      </c>
      <c r="C12" s="4" t="s">
        <v>98</v>
      </c>
      <c r="D12" s="4" t="s">
        <v>99</v>
      </c>
      <c r="E12" s="5">
        <v>45435.17</v>
      </c>
      <c r="F12" s="6">
        <v>8187</v>
      </c>
      <c r="G12" s="4">
        <v>16</v>
      </c>
      <c r="H12" s="7">
        <v>46150</v>
      </c>
      <c r="I12" s="4" t="s">
        <v>17</v>
      </c>
    </row>
    <row r="13" spans="1:9">
      <c r="A13" s="4">
        <f t="shared" ref="A13:A76" si="1">IF(B13&lt;&gt;"",ROW()-2,"")</f>
        <v>11</v>
      </c>
      <c r="B13" s="4" t="s">
        <v>103</v>
      </c>
      <c r="C13" s="4" t="s">
        <v>104</v>
      </c>
      <c r="D13" s="4" t="s">
        <v>16</v>
      </c>
      <c r="E13" s="5">
        <v>33998.03</v>
      </c>
      <c r="F13" s="6">
        <v>4454</v>
      </c>
      <c r="G13" s="4">
        <v>25</v>
      </c>
      <c r="H13" s="7">
        <v>46164</v>
      </c>
      <c r="I13" s="4" t="s">
        <v>26</v>
      </c>
    </row>
    <row r="14" spans="1:9">
      <c r="A14" s="4">
        <f t="shared" si="1"/>
        <v>12</v>
      </c>
      <c r="B14" s="4" t="s">
        <v>40</v>
      </c>
      <c r="C14" s="4" t="s">
        <v>41</v>
      </c>
      <c r="D14" s="4" t="s">
        <v>42</v>
      </c>
      <c r="E14" s="5">
        <v>30719.69</v>
      </c>
      <c r="F14" s="6">
        <v>5504</v>
      </c>
      <c r="G14" s="4">
        <v>15</v>
      </c>
      <c r="H14" s="7">
        <v>46113</v>
      </c>
      <c r="I14" s="4" t="s">
        <v>13</v>
      </c>
    </row>
    <row r="15" spans="1:9">
      <c r="A15" s="4">
        <f t="shared" si="1"/>
        <v>13</v>
      </c>
      <c r="B15" s="4" t="s">
        <v>224</v>
      </c>
      <c r="C15" s="4" t="s">
        <v>225</v>
      </c>
      <c r="D15" s="4" t="s">
        <v>16</v>
      </c>
      <c r="E15" s="5">
        <v>19906.669999999998</v>
      </c>
      <c r="F15" s="6">
        <v>2825</v>
      </c>
      <c r="G15" s="4">
        <v>14</v>
      </c>
      <c r="H15" s="7">
        <v>46178</v>
      </c>
      <c r="I15" s="4" t="s">
        <v>17</v>
      </c>
    </row>
    <row r="16" spans="1:9">
      <c r="A16" s="4">
        <f t="shared" si="1"/>
        <v>14</v>
      </c>
      <c r="B16" s="4" t="s">
        <v>166</v>
      </c>
      <c r="C16" s="4" t="s">
        <v>167</v>
      </c>
      <c r="D16" s="4" t="s">
        <v>16</v>
      </c>
      <c r="E16" s="5">
        <v>19052.07</v>
      </c>
      <c r="F16" s="6">
        <v>2557</v>
      </c>
      <c r="G16" s="4">
        <v>15</v>
      </c>
      <c r="H16" s="7">
        <v>46198</v>
      </c>
      <c r="I16" s="4" t="s">
        <v>45</v>
      </c>
    </row>
    <row r="17" spans="1:9">
      <c r="A17" s="4">
        <f t="shared" si="1"/>
        <v>15</v>
      </c>
      <c r="B17" s="4" t="s">
        <v>238</v>
      </c>
      <c r="C17" s="10" t="s">
        <v>239</v>
      </c>
      <c r="D17" s="4" t="s">
        <v>240</v>
      </c>
      <c r="E17" s="5">
        <v>14152</v>
      </c>
      <c r="F17" s="6">
        <v>2305</v>
      </c>
      <c r="G17" s="4">
        <v>20</v>
      </c>
      <c r="H17" s="7">
        <v>46185</v>
      </c>
      <c r="I17" s="4" t="s">
        <v>118</v>
      </c>
    </row>
    <row r="18" spans="1:9">
      <c r="A18" s="4">
        <f t="shared" si="1"/>
        <v>16</v>
      </c>
      <c r="B18" s="4" t="s">
        <v>205</v>
      </c>
      <c r="C18" s="4" t="s">
        <v>206</v>
      </c>
      <c r="D18" s="4" t="s">
        <v>70</v>
      </c>
      <c r="E18" s="5">
        <v>13599.14</v>
      </c>
      <c r="F18" s="6">
        <v>1949</v>
      </c>
      <c r="G18" s="4">
        <v>14</v>
      </c>
      <c r="H18" s="7">
        <v>46171</v>
      </c>
      <c r="I18" s="4" t="s">
        <v>33</v>
      </c>
    </row>
    <row r="19" spans="1:9">
      <c r="A19" s="4">
        <f t="shared" si="1"/>
        <v>17</v>
      </c>
      <c r="B19" s="4" t="s">
        <v>168</v>
      </c>
      <c r="C19" s="4" t="s">
        <v>169</v>
      </c>
      <c r="D19" s="4" t="s">
        <v>16</v>
      </c>
      <c r="E19" s="5">
        <v>10650.76</v>
      </c>
      <c r="F19" s="6">
        <v>1462</v>
      </c>
      <c r="G19" s="4">
        <v>15</v>
      </c>
      <c r="H19" s="7">
        <v>46199</v>
      </c>
      <c r="I19" s="4" t="s">
        <v>65</v>
      </c>
    </row>
    <row r="20" spans="1:9">
      <c r="A20" s="4">
        <f t="shared" si="1"/>
        <v>18</v>
      </c>
      <c r="B20" s="4" t="s">
        <v>37</v>
      </c>
      <c r="C20" s="4" t="s">
        <v>38</v>
      </c>
      <c r="D20" s="4" t="s">
        <v>16</v>
      </c>
      <c r="E20" s="5">
        <v>7397.5</v>
      </c>
      <c r="F20" s="6">
        <v>1054</v>
      </c>
      <c r="G20" s="4">
        <v>7</v>
      </c>
      <c r="H20" s="7">
        <v>46101</v>
      </c>
      <c r="I20" s="4" t="s">
        <v>39</v>
      </c>
    </row>
    <row r="21" spans="1:9">
      <c r="A21" s="4">
        <f t="shared" si="1"/>
        <v>19</v>
      </c>
      <c r="B21" s="4" t="s">
        <v>251</v>
      </c>
      <c r="C21" s="10" t="s">
        <v>252</v>
      </c>
      <c r="D21" s="4" t="s">
        <v>16</v>
      </c>
      <c r="E21" s="5">
        <v>7326</v>
      </c>
      <c r="F21" s="6">
        <v>1020</v>
      </c>
      <c r="G21" s="4">
        <v>18</v>
      </c>
      <c r="H21" s="7">
        <v>46199</v>
      </c>
      <c r="I21" s="4" t="s">
        <v>118</v>
      </c>
    </row>
    <row r="22" spans="1:9">
      <c r="A22" s="4">
        <f t="shared" si="1"/>
        <v>20</v>
      </c>
      <c r="B22" s="4" t="s">
        <v>150</v>
      </c>
      <c r="C22" s="4" t="s">
        <v>151</v>
      </c>
      <c r="D22" s="4" t="s">
        <v>12</v>
      </c>
      <c r="E22" s="5">
        <v>5297.09</v>
      </c>
      <c r="F22" s="6">
        <v>706</v>
      </c>
      <c r="G22" s="4">
        <v>11</v>
      </c>
      <c r="H22" s="7">
        <v>46157</v>
      </c>
      <c r="I22" s="4" t="s">
        <v>33</v>
      </c>
    </row>
    <row r="23" spans="1:9">
      <c r="A23" s="4">
        <f t="shared" si="1"/>
        <v>21</v>
      </c>
      <c r="B23" s="4" t="s">
        <v>342</v>
      </c>
      <c r="C23" s="4" t="s">
        <v>343</v>
      </c>
      <c r="D23" s="4" t="s">
        <v>16</v>
      </c>
      <c r="E23" s="5">
        <v>4936.18</v>
      </c>
      <c r="F23" s="6">
        <v>809</v>
      </c>
      <c r="G23" s="4">
        <v>15</v>
      </c>
      <c r="H23" s="7">
        <v>46192</v>
      </c>
      <c r="I23" s="4" t="s">
        <v>33</v>
      </c>
    </row>
    <row r="24" spans="1:9">
      <c r="A24" s="4">
        <f t="shared" si="1"/>
        <v>22</v>
      </c>
      <c r="B24" s="4" t="s">
        <v>77</v>
      </c>
      <c r="C24" s="4" t="s">
        <v>78</v>
      </c>
      <c r="D24" s="4" t="s">
        <v>16</v>
      </c>
      <c r="E24" s="5">
        <v>4690.6000000000004</v>
      </c>
      <c r="F24" s="6">
        <v>623</v>
      </c>
      <c r="G24" s="4">
        <v>3</v>
      </c>
      <c r="H24" s="7">
        <v>46122</v>
      </c>
      <c r="I24" s="4" t="s">
        <v>79</v>
      </c>
    </row>
    <row r="25" spans="1:9">
      <c r="A25" s="4">
        <f t="shared" si="1"/>
        <v>23</v>
      </c>
      <c r="B25" s="4" t="s">
        <v>344</v>
      </c>
      <c r="C25" s="4" t="s">
        <v>345</v>
      </c>
      <c r="D25" s="4" t="s">
        <v>16</v>
      </c>
      <c r="E25" s="5">
        <v>4602.22</v>
      </c>
      <c r="F25" s="6">
        <v>672</v>
      </c>
      <c r="G25" s="4">
        <v>17</v>
      </c>
      <c r="H25" s="7">
        <v>46192</v>
      </c>
      <c r="I25" s="4" t="s">
        <v>61</v>
      </c>
    </row>
    <row r="26" spans="1:9">
      <c r="A26" s="4">
        <f t="shared" si="1"/>
        <v>24</v>
      </c>
      <c r="B26" s="4" t="s">
        <v>51</v>
      </c>
      <c r="C26" s="4" t="s">
        <v>52</v>
      </c>
      <c r="D26" s="4" t="s">
        <v>16</v>
      </c>
      <c r="E26" s="5">
        <v>4225.1400000000003</v>
      </c>
      <c r="F26" s="6">
        <v>908</v>
      </c>
      <c r="G26" s="4">
        <v>6</v>
      </c>
      <c r="H26" s="7">
        <v>46087</v>
      </c>
      <c r="I26" s="4" t="s">
        <v>26</v>
      </c>
    </row>
    <row r="27" spans="1:9">
      <c r="A27" s="4">
        <f t="shared" si="1"/>
        <v>25</v>
      </c>
      <c r="B27" s="4" t="s">
        <v>189</v>
      </c>
      <c r="C27" s="10" t="s">
        <v>190</v>
      </c>
      <c r="D27" s="4" t="s">
        <v>16</v>
      </c>
      <c r="E27" s="5">
        <v>4030.27</v>
      </c>
      <c r="F27" s="6">
        <v>570</v>
      </c>
      <c r="G27" s="4">
        <v>9</v>
      </c>
      <c r="H27" s="7">
        <v>46164</v>
      </c>
      <c r="I27" s="4" t="s">
        <v>191</v>
      </c>
    </row>
    <row r="28" spans="1:9">
      <c r="A28" s="4">
        <f t="shared" si="1"/>
        <v>26</v>
      </c>
      <c r="B28" s="4" t="s">
        <v>324</v>
      </c>
      <c r="C28" s="4" t="s">
        <v>325</v>
      </c>
      <c r="D28" s="4" t="s">
        <v>326</v>
      </c>
      <c r="E28" s="5">
        <v>3722.37</v>
      </c>
      <c r="F28" s="6">
        <v>549</v>
      </c>
      <c r="G28" s="4">
        <v>13</v>
      </c>
      <c r="H28" s="7">
        <v>46199</v>
      </c>
      <c r="I28" s="4" t="s">
        <v>48</v>
      </c>
    </row>
    <row r="29" spans="1:9">
      <c r="A29" s="4">
        <f t="shared" si="1"/>
        <v>27</v>
      </c>
      <c r="B29" s="4" t="s">
        <v>116</v>
      </c>
      <c r="C29" s="4" t="s">
        <v>117</v>
      </c>
      <c r="D29" s="4" t="s">
        <v>94</v>
      </c>
      <c r="E29" s="5">
        <v>3159</v>
      </c>
      <c r="F29" s="6">
        <v>717</v>
      </c>
      <c r="G29" s="4">
        <v>9</v>
      </c>
      <c r="H29" s="7">
        <v>46136</v>
      </c>
      <c r="I29" s="4" t="s">
        <v>118</v>
      </c>
    </row>
    <row r="30" spans="1:9">
      <c r="A30" s="4">
        <f t="shared" si="1"/>
        <v>28</v>
      </c>
      <c r="B30" s="4" t="s">
        <v>327</v>
      </c>
      <c r="C30" s="4" t="s">
        <v>328</v>
      </c>
      <c r="D30" s="4" t="s">
        <v>188</v>
      </c>
      <c r="E30" s="5">
        <v>2454</v>
      </c>
      <c r="F30" s="6">
        <v>553</v>
      </c>
      <c r="G30" s="4">
        <v>5</v>
      </c>
      <c r="H30" s="7">
        <v>46129</v>
      </c>
      <c r="I30" s="4" t="s">
        <v>304</v>
      </c>
    </row>
    <row r="31" spans="1:9">
      <c r="A31" s="4">
        <f t="shared" si="1"/>
        <v>29</v>
      </c>
      <c r="B31" s="4" t="s">
        <v>429</v>
      </c>
      <c r="C31" s="4" t="s">
        <v>429</v>
      </c>
      <c r="D31" s="4" t="s">
        <v>312</v>
      </c>
      <c r="E31" s="5">
        <v>2447</v>
      </c>
      <c r="F31" s="6">
        <v>569</v>
      </c>
      <c r="G31" s="16" t="s">
        <v>67</v>
      </c>
      <c r="H31" s="7">
        <v>46175</v>
      </c>
      <c r="I31" s="4" t="s">
        <v>352</v>
      </c>
    </row>
    <row r="32" spans="1:9">
      <c r="A32" s="4">
        <f t="shared" si="1"/>
        <v>30</v>
      </c>
      <c r="B32" s="4" t="s">
        <v>62</v>
      </c>
      <c r="C32" s="4" t="s">
        <v>62</v>
      </c>
      <c r="D32" s="4" t="s">
        <v>22</v>
      </c>
      <c r="E32" s="5">
        <v>2368.42</v>
      </c>
      <c r="F32" s="6">
        <v>725</v>
      </c>
      <c r="G32" s="4">
        <v>9</v>
      </c>
      <c r="H32" s="7">
        <v>46038</v>
      </c>
      <c r="I32" s="4" t="s">
        <v>33</v>
      </c>
    </row>
    <row r="33" spans="1:9">
      <c r="A33" s="4">
        <f t="shared" si="1"/>
        <v>31</v>
      </c>
      <c r="B33" s="4" t="s">
        <v>439</v>
      </c>
      <c r="C33" s="4" t="s">
        <v>440</v>
      </c>
      <c r="D33" s="4" t="s">
        <v>111</v>
      </c>
      <c r="E33" s="5">
        <v>2287</v>
      </c>
      <c r="F33" s="6">
        <v>957</v>
      </c>
      <c r="G33" s="4">
        <v>4</v>
      </c>
      <c r="H33" s="7">
        <v>45898</v>
      </c>
      <c r="I33" s="4" t="s">
        <v>118</v>
      </c>
    </row>
    <row r="34" spans="1:9">
      <c r="A34" s="4">
        <f t="shared" si="1"/>
        <v>32</v>
      </c>
      <c r="B34" s="4" t="s">
        <v>218</v>
      </c>
      <c r="C34" s="4" t="s">
        <v>219</v>
      </c>
      <c r="D34" s="4" t="s">
        <v>220</v>
      </c>
      <c r="E34" s="5">
        <v>2242.23</v>
      </c>
      <c r="F34" s="6">
        <v>623</v>
      </c>
      <c r="G34" s="4">
        <v>5</v>
      </c>
      <c r="H34" s="7">
        <v>46143</v>
      </c>
      <c r="I34" s="4" t="s">
        <v>61</v>
      </c>
    </row>
    <row r="35" spans="1:9">
      <c r="A35" s="4">
        <f t="shared" si="1"/>
        <v>33</v>
      </c>
      <c r="B35" s="4" t="s">
        <v>160</v>
      </c>
      <c r="C35" s="4" t="s">
        <v>161</v>
      </c>
      <c r="D35" s="4" t="s">
        <v>162</v>
      </c>
      <c r="E35" s="5">
        <v>2219.59</v>
      </c>
      <c r="F35" s="6">
        <v>438</v>
      </c>
      <c r="G35" s="4">
        <v>4</v>
      </c>
      <c r="H35" s="7">
        <v>46080</v>
      </c>
      <c r="I35" s="4" t="s">
        <v>48</v>
      </c>
    </row>
    <row r="36" spans="1:9">
      <c r="A36" s="4">
        <f t="shared" si="1"/>
        <v>34</v>
      </c>
      <c r="B36" s="4" t="s">
        <v>379</v>
      </c>
      <c r="C36" s="10" t="s">
        <v>380</v>
      </c>
      <c r="D36" s="4" t="s">
        <v>381</v>
      </c>
      <c r="E36" s="5">
        <v>2122</v>
      </c>
      <c r="F36" s="6">
        <v>896</v>
      </c>
      <c r="G36" s="4">
        <v>4</v>
      </c>
      <c r="H36" s="7">
        <v>45884</v>
      </c>
      <c r="I36" s="4" t="s">
        <v>118</v>
      </c>
    </row>
    <row r="37" spans="1:9">
      <c r="A37" s="4">
        <f t="shared" si="1"/>
        <v>35</v>
      </c>
      <c r="B37" s="4" t="s">
        <v>264</v>
      </c>
      <c r="C37" s="4" t="s">
        <v>265</v>
      </c>
      <c r="D37" s="4" t="s">
        <v>188</v>
      </c>
      <c r="E37" s="5">
        <v>2092</v>
      </c>
      <c r="F37" s="6">
        <v>595</v>
      </c>
      <c r="G37" s="4">
        <v>4</v>
      </c>
      <c r="H37" s="7">
        <v>46157</v>
      </c>
      <c r="I37" s="4" t="s">
        <v>118</v>
      </c>
    </row>
    <row r="38" spans="1:9">
      <c r="A38" s="4">
        <f t="shared" si="1"/>
        <v>36</v>
      </c>
      <c r="B38" s="4" t="s">
        <v>319</v>
      </c>
      <c r="C38" s="4" t="s">
        <v>320</v>
      </c>
      <c r="D38" s="4" t="s">
        <v>188</v>
      </c>
      <c r="E38" s="5">
        <v>1807</v>
      </c>
      <c r="F38" s="6">
        <v>289</v>
      </c>
      <c r="G38" s="24">
        <v>8</v>
      </c>
      <c r="H38" s="7">
        <v>46192</v>
      </c>
      <c r="I38" s="4" t="s">
        <v>304</v>
      </c>
    </row>
    <row r="39" spans="1:9">
      <c r="A39" s="4">
        <f t="shared" si="1"/>
        <v>37</v>
      </c>
      <c r="B39" s="4" t="s">
        <v>433</v>
      </c>
      <c r="C39" s="4" t="s">
        <v>434</v>
      </c>
      <c r="D39" s="4" t="s">
        <v>435</v>
      </c>
      <c r="E39" s="5">
        <v>1781</v>
      </c>
      <c r="F39" s="6">
        <v>831</v>
      </c>
      <c r="G39" s="4">
        <v>4</v>
      </c>
      <c r="H39" s="7">
        <v>45758</v>
      </c>
      <c r="I39" s="4" t="s">
        <v>118</v>
      </c>
    </row>
    <row r="40" spans="1:9">
      <c r="A40" s="4">
        <f t="shared" si="1"/>
        <v>38</v>
      </c>
      <c r="B40" s="4" t="s">
        <v>360</v>
      </c>
      <c r="C40" s="4" t="s">
        <v>361</v>
      </c>
      <c r="D40" s="4" t="s">
        <v>362</v>
      </c>
      <c r="E40" s="20">
        <v>1742.3</v>
      </c>
      <c r="F40" s="6">
        <v>368</v>
      </c>
      <c r="G40" s="4">
        <v>2</v>
      </c>
      <c r="H40" s="7">
        <v>46104</v>
      </c>
      <c r="I40" s="4" t="s">
        <v>79</v>
      </c>
    </row>
    <row r="41" spans="1:9">
      <c r="A41" s="4">
        <f t="shared" si="1"/>
        <v>39</v>
      </c>
      <c r="B41" s="4" t="s">
        <v>199</v>
      </c>
      <c r="C41" s="4" t="s">
        <v>200</v>
      </c>
      <c r="D41" s="4" t="s">
        <v>157</v>
      </c>
      <c r="E41" s="5">
        <v>1609</v>
      </c>
      <c r="F41" s="6">
        <v>701</v>
      </c>
      <c r="G41" s="4">
        <v>4</v>
      </c>
      <c r="H41" s="7">
        <v>45723</v>
      </c>
      <c r="I41" s="4" t="s">
        <v>118</v>
      </c>
    </row>
    <row r="42" spans="1:9">
      <c r="A42" s="4">
        <f t="shared" si="1"/>
        <v>40</v>
      </c>
      <c r="B42" s="22" t="s">
        <v>495</v>
      </c>
      <c r="C42" s="4" t="s">
        <v>496</v>
      </c>
      <c r="D42" s="4" t="s">
        <v>157</v>
      </c>
      <c r="E42" s="5">
        <v>1386</v>
      </c>
      <c r="F42" s="6">
        <v>233</v>
      </c>
      <c r="G42" s="4">
        <v>5</v>
      </c>
      <c r="H42" s="7">
        <v>46171</v>
      </c>
      <c r="I42" s="4" t="s">
        <v>460</v>
      </c>
    </row>
    <row r="43" spans="1:9">
      <c r="A43" s="4">
        <f t="shared" si="1"/>
        <v>41</v>
      </c>
      <c r="B43" s="4" t="s">
        <v>388</v>
      </c>
      <c r="C43" s="4" t="s">
        <v>389</v>
      </c>
      <c r="D43" s="4" t="s">
        <v>390</v>
      </c>
      <c r="E43" s="5">
        <v>1343</v>
      </c>
      <c r="F43" s="6">
        <v>321</v>
      </c>
      <c r="G43" s="16" t="s">
        <v>67</v>
      </c>
      <c r="H43" s="7">
        <v>44807</v>
      </c>
      <c r="I43" s="4" t="s">
        <v>352</v>
      </c>
    </row>
    <row r="44" spans="1:9">
      <c r="A44" s="4">
        <f t="shared" si="1"/>
        <v>42</v>
      </c>
      <c r="B44" s="4" t="s">
        <v>927</v>
      </c>
      <c r="C44" s="4" t="s">
        <v>455</v>
      </c>
      <c r="D44" s="4" t="s">
        <v>456</v>
      </c>
      <c r="E44" s="5">
        <v>1328</v>
      </c>
      <c r="F44" s="6">
        <v>545</v>
      </c>
      <c r="G44" s="4">
        <v>4</v>
      </c>
      <c r="H44" s="7">
        <v>45954</v>
      </c>
      <c r="I44" s="4" t="s">
        <v>118</v>
      </c>
    </row>
    <row r="45" spans="1:9">
      <c r="A45" s="4">
        <f t="shared" si="1"/>
        <v>43</v>
      </c>
      <c r="B45" s="4" t="s">
        <v>192</v>
      </c>
      <c r="C45" s="4" t="s">
        <v>193</v>
      </c>
      <c r="D45" s="4" t="s">
        <v>188</v>
      </c>
      <c r="E45" s="5">
        <v>1293.8599999999999</v>
      </c>
      <c r="F45" s="6">
        <v>322</v>
      </c>
      <c r="G45" s="4">
        <v>5</v>
      </c>
      <c r="H45" s="7">
        <v>46129</v>
      </c>
      <c r="I45" s="4" t="s">
        <v>33</v>
      </c>
    </row>
    <row r="46" spans="1:9">
      <c r="A46" s="4">
        <f t="shared" si="1"/>
        <v>44</v>
      </c>
      <c r="B46" s="4" t="s">
        <v>131</v>
      </c>
      <c r="C46" s="4" t="s">
        <v>131</v>
      </c>
      <c r="D46" s="4" t="s">
        <v>132</v>
      </c>
      <c r="E46" s="5">
        <v>1263.5899999999999</v>
      </c>
      <c r="F46" s="6">
        <v>176</v>
      </c>
      <c r="G46" s="4">
        <v>6</v>
      </c>
      <c r="H46" s="7">
        <v>46143</v>
      </c>
      <c r="I46" s="4" t="s">
        <v>33</v>
      </c>
    </row>
    <row r="47" spans="1:9">
      <c r="A47" s="4">
        <f t="shared" si="1"/>
        <v>45</v>
      </c>
      <c r="B47" s="4" t="s">
        <v>248</v>
      </c>
      <c r="C47" s="4" t="s">
        <v>249</v>
      </c>
      <c r="D47" s="4" t="s">
        <v>250</v>
      </c>
      <c r="E47" s="5">
        <v>1177.8</v>
      </c>
      <c r="F47" s="6">
        <v>167</v>
      </c>
      <c r="G47" s="4">
        <v>3</v>
      </c>
      <c r="H47" s="7">
        <v>46122</v>
      </c>
      <c r="I47" s="4" t="s">
        <v>137</v>
      </c>
    </row>
    <row r="48" spans="1:9">
      <c r="A48" s="4">
        <f t="shared" si="1"/>
        <v>46</v>
      </c>
      <c r="B48" s="4" t="s">
        <v>466</v>
      </c>
      <c r="C48" s="4" t="s">
        <v>467</v>
      </c>
      <c r="D48" s="4" t="s">
        <v>468</v>
      </c>
      <c r="E48" s="5">
        <v>1138.6199999999999</v>
      </c>
      <c r="F48" s="6">
        <v>153</v>
      </c>
      <c r="G48" s="4">
        <v>4</v>
      </c>
      <c r="H48" s="7">
        <v>45926</v>
      </c>
      <c r="I48" s="4" t="s">
        <v>79</v>
      </c>
    </row>
    <row r="49" spans="1:9">
      <c r="A49" s="4">
        <f t="shared" si="1"/>
        <v>47</v>
      </c>
      <c r="B49" s="4" t="s">
        <v>531</v>
      </c>
      <c r="C49" s="4" t="s">
        <v>532</v>
      </c>
      <c r="D49" s="4" t="s">
        <v>188</v>
      </c>
      <c r="E49" s="5">
        <v>1062</v>
      </c>
      <c r="F49" s="6">
        <v>182</v>
      </c>
      <c r="G49" s="21" t="s">
        <v>67</v>
      </c>
      <c r="H49" s="7">
        <v>46171</v>
      </c>
      <c r="I49" s="4" t="s">
        <v>533</v>
      </c>
    </row>
    <row r="50" spans="1:9">
      <c r="A50" s="4">
        <f t="shared" si="1"/>
        <v>48</v>
      </c>
      <c r="B50" s="11" t="s">
        <v>335</v>
      </c>
      <c r="C50" s="4" t="s">
        <v>336</v>
      </c>
      <c r="D50" s="4" t="s">
        <v>337</v>
      </c>
      <c r="E50" s="5">
        <v>1013.1</v>
      </c>
      <c r="F50" s="6">
        <v>172</v>
      </c>
      <c r="G50" s="4">
        <v>3</v>
      </c>
      <c r="H50" s="7">
        <v>46143</v>
      </c>
      <c r="I50" s="4" t="s">
        <v>137</v>
      </c>
    </row>
    <row r="51" spans="1:9">
      <c r="A51" s="4">
        <f t="shared" si="1"/>
        <v>49</v>
      </c>
      <c r="B51" s="4" t="s">
        <v>451</v>
      </c>
      <c r="C51" s="4" t="s">
        <v>452</v>
      </c>
      <c r="D51" s="4" t="s">
        <v>453</v>
      </c>
      <c r="E51" s="5">
        <v>1000.54</v>
      </c>
      <c r="F51" s="6">
        <v>278</v>
      </c>
      <c r="G51" s="4">
        <v>2</v>
      </c>
      <c r="H51" s="7">
        <v>45541</v>
      </c>
      <c r="I51" s="4" t="s">
        <v>61</v>
      </c>
    </row>
    <row r="52" spans="1:9">
      <c r="A52" s="4">
        <f t="shared" si="1"/>
        <v>50</v>
      </c>
      <c r="B52" s="4" t="s">
        <v>522</v>
      </c>
      <c r="C52" s="4" t="s">
        <v>523</v>
      </c>
      <c r="D52" s="10" t="s">
        <v>524</v>
      </c>
      <c r="E52" s="5">
        <v>975</v>
      </c>
      <c r="F52" s="6">
        <v>240</v>
      </c>
      <c r="G52" s="16" t="s">
        <v>67</v>
      </c>
      <c r="H52" s="7">
        <v>45564</v>
      </c>
      <c r="I52" s="4" t="s">
        <v>352</v>
      </c>
    </row>
    <row r="53" spans="1:9">
      <c r="A53" s="4">
        <f t="shared" si="1"/>
        <v>51</v>
      </c>
      <c r="B53" s="4" t="s">
        <v>133</v>
      </c>
      <c r="C53" s="4" t="s">
        <v>134</v>
      </c>
      <c r="D53" s="4" t="s">
        <v>111</v>
      </c>
      <c r="E53" s="5">
        <v>908.43</v>
      </c>
      <c r="F53" s="6">
        <v>146</v>
      </c>
      <c r="G53" s="4">
        <v>3</v>
      </c>
      <c r="H53" s="7">
        <v>46104</v>
      </c>
      <c r="I53" s="4" t="s">
        <v>79</v>
      </c>
    </row>
    <row r="54" spans="1:9">
      <c r="A54" s="4">
        <f t="shared" si="1"/>
        <v>52</v>
      </c>
      <c r="B54" s="12" t="s">
        <v>534</v>
      </c>
      <c r="C54" s="12" t="s">
        <v>973</v>
      </c>
      <c r="D54" s="4" t="s">
        <v>398</v>
      </c>
      <c r="E54" s="5">
        <v>877</v>
      </c>
      <c r="F54" s="6">
        <v>190</v>
      </c>
      <c r="G54" s="4">
        <v>3</v>
      </c>
      <c r="H54" s="7">
        <v>45947</v>
      </c>
      <c r="I54" s="4" t="s">
        <v>33</v>
      </c>
    </row>
    <row r="55" spans="1:9">
      <c r="A55" s="4">
        <f t="shared" si="1"/>
        <v>53</v>
      </c>
      <c r="B55" s="12" t="s">
        <v>462</v>
      </c>
      <c r="C55" s="12" t="s">
        <v>463</v>
      </c>
      <c r="D55" s="4" t="s">
        <v>258</v>
      </c>
      <c r="E55" s="5">
        <v>860</v>
      </c>
      <c r="F55" s="6">
        <v>129</v>
      </c>
      <c r="G55" s="4">
        <v>1</v>
      </c>
      <c r="H55" s="7">
        <v>43615</v>
      </c>
      <c r="I55" s="4" t="s">
        <v>79</v>
      </c>
    </row>
    <row r="56" spans="1:9">
      <c r="A56" s="4">
        <f t="shared" si="1"/>
        <v>54</v>
      </c>
      <c r="B56" s="12" t="s">
        <v>400</v>
      </c>
      <c r="C56" s="12" t="s">
        <v>401</v>
      </c>
      <c r="D56" s="4" t="s">
        <v>89</v>
      </c>
      <c r="E56" s="5">
        <v>831.34</v>
      </c>
      <c r="F56" s="6">
        <v>203</v>
      </c>
      <c r="G56" s="4">
        <v>3</v>
      </c>
      <c r="H56" s="7">
        <v>44855</v>
      </c>
      <c r="I56" s="4" t="s">
        <v>33</v>
      </c>
    </row>
    <row r="57" spans="1:9">
      <c r="A57" s="4">
        <f t="shared" si="1"/>
        <v>55</v>
      </c>
      <c r="B57" s="12" t="s">
        <v>426</v>
      </c>
      <c r="C57" s="12" t="s">
        <v>427</v>
      </c>
      <c r="D57" s="4" t="s">
        <v>428</v>
      </c>
      <c r="E57" s="5">
        <v>826.13</v>
      </c>
      <c r="F57" s="6">
        <v>188</v>
      </c>
      <c r="G57" s="4">
        <v>2</v>
      </c>
      <c r="H57" s="7">
        <v>45744</v>
      </c>
      <c r="I57" s="4" t="s">
        <v>79</v>
      </c>
    </row>
    <row r="58" spans="1:9">
      <c r="A58" s="4">
        <f t="shared" si="1"/>
        <v>56</v>
      </c>
      <c r="B58" s="12" t="s">
        <v>483</v>
      </c>
      <c r="C58" s="12" t="s">
        <v>484</v>
      </c>
      <c r="D58" s="4" t="s">
        <v>16</v>
      </c>
      <c r="E58" s="5">
        <v>824.61</v>
      </c>
      <c r="F58" s="6">
        <v>248</v>
      </c>
      <c r="G58" s="4">
        <v>2</v>
      </c>
      <c r="H58" s="7">
        <v>45359</v>
      </c>
      <c r="I58" s="4" t="s">
        <v>33</v>
      </c>
    </row>
    <row r="59" spans="1:9">
      <c r="A59" s="4">
        <f t="shared" si="1"/>
        <v>57</v>
      </c>
      <c r="B59" s="12" t="s">
        <v>471</v>
      </c>
      <c r="C59" s="12" t="s">
        <v>472</v>
      </c>
      <c r="D59" s="4" t="s">
        <v>473</v>
      </c>
      <c r="E59" s="5">
        <v>775.55</v>
      </c>
      <c r="F59" s="6">
        <v>109</v>
      </c>
      <c r="G59" s="4">
        <v>2</v>
      </c>
      <c r="H59" s="7">
        <v>46104</v>
      </c>
      <c r="I59" s="4" t="s">
        <v>79</v>
      </c>
    </row>
    <row r="60" spans="1:9">
      <c r="A60" s="4">
        <f t="shared" si="1"/>
        <v>58</v>
      </c>
      <c r="B60" s="4" t="s">
        <v>126</v>
      </c>
      <c r="C60" s="4" t="s">
        <v>127</v>
      </c>
      <c r="D60" s="4" t="s">
        <v>16</v>
      </c>
      <c r="E60" s="5">
        <v>748.21</v>
      </c>
      <c r="F60" s="6">
        <v>102</v>
      </c>
      <c r="G60" s="4">
        <v>5</v>
      </c>
      <c r="H60" s="7">
        <v>46150</v>
      </c>
      <c r="I60" s="4" t="s">
        <v>45</v>
      </c>
    </row>
    <row r="61" spans="1:9">
      <c r="A61" s="4">
        <f t="shared" si="1"/>
        <v>59</v>
      </c>
      <c r="B61" s="4" t="s">
        <v>464</v>
      </c>
      <c r="C61" s="4" t="s">
        <v>465</v>
      </c>
      <c r="D61" s="4" t="s">
        <v>188</v>
      </c>
      <c r="E61" s="5">
        <v>735</v>
      </c>
      <c r="F61" s="6">
        <v>210</v>
      </c>
      <c r="G61" s="4">
        <v>1</v>
      </c>
      <c r="H61" s="7">
        <v>46143</v>
      </c>
      <c r="I61" s="4" t="s">
        <v>137</v>
      </c>
    </row>
    <row r="62" spans="1:9">
      <c r="A62" s="4">
        <f t="shared" si="1"/>
        <v>60</v>
      </c>
      <c r="B62" s="4" t="s">
        <v>369</v>
      </c>
      <c r="C62" s="4" t="s">
        <v>369</v>
      </c>
      <c r="D62" s="4" t="s">
        <v>22</v>
      </c>
      <c r="E62" s="5">
        <v>717.54</v>
      </c>
      <c r="F62" s="6">
        <v>167</v>
      </c>
      <c r="G62" s="4">
        <v>2</v>
      </c>
      <c r="H62" s="7">
        <v>44659</v>
      </c>
      <c r="I62" s="4" t="s">
        <v>33</v>
      </c>
    </row>
    <row r="63" spans="1:9">
      <c r="A63" s="4">
        <f t="shared" si="1"/>
        <v>61</v>
      </c>
      <c r="B63" s="4" t="s">
        <v>449</v>
      </c>
      <c r="C63" s="10" t="s">
        <v>450</v>
      </c>
      <c r="D63" s="4" t="s">
        <v>89</v>
      </c>
      <c r="E63" s="5">
        <v>675</v>
      </c>
      <c r="F63" s="6">
        <v>135</v>
      </c>
      <c r="G63" s="24">
        <v>1</v>
      </c>
      <c r="H63" s="7">
        <v>46080</v>
      </c>
      <c r="I63" s="4" t="s">
        <v>304</v>
      </c>
    </row>
    <row r="64" spans="1:9">
      <c r="A64" s="4">
        <f t="shared" si="1"/>
        <v>62</v>
      </c>
      <c r="B64" s="4" t="s">
        <v>385</v>
      </c>
      <c r="C64" s="4" t="s">
        <v>386</v>
      </c>
      <c r="D64" s="4" t="s">
        <v>387</v>
      </c>
      <c r="E64" s="5">
        <v>647</v>
      </c>
      <c r="F64" s="6">
        <v>96</v>
      </c>
      <c r="G64" s="4">
        <v>2</v>
      </c>
      <c r="H64" s="7">
        <v>46104</v>
      </c>
      <c r="I64" s="4" t="s">
        <v>79</v>
      </c>
    </row>
    <row r="65" spans="1:9">
      <c r="A65" s="4">
        <f t="shared" si="1"/>
        <v>63</v>
      </c>
      <c r="B65" s="4" t="s">
        <v>382</v>
      </c>
      <c r="C65" s="4" t="s">
        <v>383</v>
      </c>
      <c r="D65" s="4" t="s">
        <v>974</v>
      </c>
      <c r="E65" s="5">
        <v>646.70000000000005</v>
      </c>
      <c r="F65" s="6">
        <v>126</v>
      </c>
      <c r="G65" s="4">
        <v>2</v>
      </c>
      <c r="H65" s="7">
        <v>46122</v>
      </c>
      <c r="I65" s="4" t="s">
        <v>209</v>
      </c>
    </row>
    <row r="66" spans="1:9">
      <c r="A66" s="4">
        <f t="shared" si="1"/>
        <v>64</v>
      </c>
      <c r="B66" s="14" t="s">
        <v>196</v>
      </c>
      <c r="C66" s="4" t="s">
        <v>197</v>
      </c>
      <c r="D66" s="4" t="s">
        <v>198</v>
      </c>
      <c r="E66" s="5">
        <v>646</v>
      </c>
      <c r="F66" s="6">
        <v>286</v>
      </c>
      <c r="G66" s="4">
        <v>4</v>
      </c>
      <c r="H66" s="7">
        <v>46052</v>
      </c>
      <c r="I66" s="4" t="s">
        <v>118</v>
      </c>
    </row>
    <row r="67" spans="1:9">
      <c r="A67" s="4">
        <f t="shared" si="1"/>
        <v>65</v>
      </c>
      <c r="B67" s="4" t="s">
        <v>564</v>
      </c>
      <c r="C67" s="4" t="s">
        <v>565</v>
      </c>
      <c r="D67" s="4" t="s">
        <v>188</v>
      </c>
      <c r="E67" s="18">
        <v>642</v>
      </c>
      <c r="F67" s="18">
        <v>114</v>
      </c>
      <c r="G67" s="4">
        <v>1</v>
      </c>
      <c r="H67" s="19" t="s">
        <v>67</v>
      </c>
      <c r="I67" s="4" t="s">
        <v>209</v>
      </c>
    </row>
    <row r="68" spans="1:9">
      <c r="A68" s="4">
        <f t="shared" si="1"/>
        <v>66</v>
      </c>
      <c r="B68" s="23" t="s">
        <v>580</v>
      </c>
      <c r="C68" s="4" t="s">
        <v>581</v>
      </c>
      <c r="D68" s="4" t="s">
        <v>157</v>
      </c>
      <c r="E68" s="5">
        <v>570</v>
      </c>
      <c r="F68" s="6">
        <v>248</v>
      </c>
      <c r="G68" s="4">
        <v>4</v>
      </c>
      <c r="H68" s="7">
        <v>45919</v>
      </c>
      <c r="I68" s="4" t="s">
        <v>118</v>
      </c>
    </row>
    <row r="69" spans="1:9">
      <c r="A69" s="4">
        <f t="shared" si="1"/>
        <v>67</v>
      </c>
      <c r="B69" s="4" t="s">
        <v>273</v>
      </c>
      <c r="C69" s="4" t="s">
        <v>273</v>
      </c>
      <c r="D69" s="4" t="s">
        <v>274</v>
      </c>
      <c r="E69" s="5">
        <v>569.5</v>
      </c>
      <c r="F69" s="6">
        <v>98</v>
      </c>
      <c r="G69" s="4">
        <v>2</v>
      </c>
      <c r="H69" s="7">
        <v>46115</v>
      </c>
      <c r="I69" s="4" t="s">
        <v>61</v>
      </c>
    </row>
    <row r="70" spans="1:9">
      <c r="A70" s="4">
        <f t="shared" si="1"/>
        <v>68</v>
      </c>
      <c r="B70" s="4" t="s">
        <v>302</v>
      </c>
      <c r="C70" s="4" t="s">
        <v>303</v>
      </c>
      <c r="D70" s="4" t="s">
        <v>89</v>
      </c>
      <c r="E70" s="5">
        <v>521</v>
      </c>
      <c r="F70" s="6">
        <v>55</v>
      </c>
      <c r="G70" s="4">
        <v>2</v>
      </c>
      <c r="H70" s="7">
        <v>46150</v>
      </c>
      <c r="I70" s="4" t="s">
        <v>304</v>
      </c>
    </row>
    <row r="71" spans="1:9">
      <c r="A71" s="4">
        <f t="shared" si="1"/>
        <v>69</v>
      </c>
      <c r="B71" s="4" t="s">
        <v>516</v>
      </c>
      <c r="C71" s="4" t="s">
        <v>517</v>
      </c>
      <c r="D71" s="4" t="s">
        <v>157</v>
      </c>
      <c r="E71" s="5">
        <v>510</v>
      </c>
      <c r="F71" s="6">
        <v>102</v>
      </c>
      <c r="G71" s="4">
        <v>1</v>
      </c>
      <c r="H71" s="7">
        <v>45975</v>
      </c>
      <c r="I71" s="4" t="s">
        <v>33</v>
      </c>
    </row>
    <row r="72" spans="1:9">
      <c r="A72" s="4">
        <f t="shared" si="1"/>
        <v>70</v>
      </c>
      <c r="B72" s="4" t="s">
        <v>87</v>
      </c>
      <c r="C72" s="4" t="s">
        <v>88</v>
      </c>
      <c r="D72" s="4" t="s">
        <v>89</v>
      </c>
      <c r="E72" s="5">
        <v>480.56</v>
      </c>
      <c r="F72" s="6">
        <v>74</v>
      </c>
      <c r="G72" s="4">
        <v>3</v>
      </c>
      <c r="H72" s="7">
        <v>46038</v>
      </c>
      <c r="I72" s="4" t="s">
        <v>79</v>
      </c>
    </row>
    <row r="73" spans="1:9">
      <c r="A73" s="4">
        <f t="shared" si="1"/>
        <v>71</v>
      </c>
      <c r="B73" s="4" t="s">
        <v>203</v>
      </c>
      <c r="C73" s="4" t="s">
        <v>203</v>
      </c>
      <c r="D73" s="4" t="s">
        <v>204</v>
      </c>
      <c r="E73" s="5">
        <v>432.33</v>
      </c>
      <c r="F73" s="6">
        <v>51</v>
      </c>
      <c r="G73" s="4">
        <v>2</v>
      </c>
      <c r="H73" s="7">
        <v>46104</v>
      </c>
      <c r="I73" s="4" t="s">
        <v>79</v>
      </c>
    </row>
    <row r="74" spans="1:9">
      <c r="A74" s="4">
        <f t="shared" si="1"/>
        <v>72</v>
      </c>
      <c r="B74" s="4" t="s">
        <v>504</v>
      </c>
      <c r="C74" s="4" t="s">
        <v>505</v>
      </c>
      <c r="D74" s="4" t="s">
        <v>506</v>
      </c>
      <c r="E74" s="5">
        <v>429</v>
      </c>
      <c r="F74" s="6">
        <v>95</v>
      </c>
      <c r="G74" s="16" t="s">
        <v>67</v>
      </c>
      <c r="H74" s="7">
        <v>44302</v>
      </c>
      <c r="I74" s="4" t="s">
        <v>352</v>
      </c>
    </row>
    <row r="75" spans="1:9">
      <c r="A75" s="4">
        <f t="shared" si="1"/>
        <v>73</v>
      </c>
      <c r="B75" s="4" t="s">
        <v>348</v>
      </c>
      <c r="C75" s="4" t="s">
        <v>349</v>
      </c>
      <c r="D75" s="4" t="s">
        <v>188</v>
      </c>
      <c r="E75" s="5">
        <v>425.9</v>
      </c>
      <c r="F75" s="6">
        <v>139</v>
      </c>
      <c r="G75" s="4">
        <v>2</v>
      </c>
      <c r="H75" s="7">
        <v>46150</v>
      </c>
      <c r="I75" s="4" t="s">
        <v>209</v>
      </c>
    </row>
    <row r="76" spans="1:9">
      <c r="A76" s="4">
        <f t="shared" si="1"/>
        <v>74</v>
      </c>
      <c r="B76" s="4" t="s">
        <v>245</v>
      </c>
      <c r="C76" s="4" t="s">
        <v>246</v>
      </c>
      <c r="D76" s="4" t="s">
        <v>247</v>
      </c>
      <c r="E76" s="5">
        <v>409.4</v>
      </c>
      <c r="F76" s="6">
        <v>63</v>
      </c>
      <c r="G76" s="4">
        <v>2</v>
      </c>
      <c r="H76" s="7">
        <v>46059</v>
      </c>
      <c r="I76" s="4" t="s">
        <v>137</v>
      </c>
    </row>
    <row r="77" spans="1:9">
      <c r="A77" s="4">
        <f t="shared" ref="A77:A127" si="2">IF(B77&lt;&gt;"",ROW()-2,"")</f>
        <v>75</v>
      </c>
      <c r="B77" s="4" t="s">
        <v>586</v>
      </c>
      <c r="C77" s="4" t="s">
        <v>587</v>
      </c>
      <c r="D77" s="4" t="s">
        <v>499</v>
      </c>
      <c r="E77" s="5">
        <v>404</v>
      </c>
      <c r="F77" s="6">
        <v>101</v>
      </c>
      <c r="G77" s="16" t="s">
        <v>67</v>
      </c>
      <c r="H77" s="7">
        <v>45214</v>
      </c>
      <c r="I77" s="4" t="s">
        <v>352</v>
      </c>
    </row>
    <row r="78" spans="1:9">
      <c r="A78" s="4">
        <f t="shared" si="2"/>
        <v>76</v>
      </c>
      <c r="B78" s="4" t="s">
        <v>480</v>
      </c>
      <c r="C78" s="4" t="s">
        <v>481</v>
      </c>
      <c r="D78" s="4" t="s">
        <v>482</v>
      </c>
      <c r="E78" s="5">
        <v>401</v>
      </c>
      <c r="F78" s="6">
        <v>118</v>
      </c>
      <c r="G78" s="16" t="s">
        <v>67</v>
      </c>
      <c r="H78" s="7">
        <v>45931</v>
      </c>
      <c r="I78" s="4" t="s">
        <v>352</v>
      </c>
    </row>
    <row r="79" spans="1:9">
      <c r="A79" s="4">
        <f t="shared" si="2"/>
        <v>77</v>
      </c>
      <c r="B79" s="4" t="s">
        <v>186</v>
      </c>
      <c r="C79" s="4" t="s">
        <v>187</v>
      </c>
      <c r="D79" s="4" t="s">
        <v>188</v>
      </c>
      <c r="E79" s="5">
        <v>395.33</v>
      </c>
      <c r="F79" s="6">
        <v>68</v>
      </c>
      <c r="G79" s="4">
        <v>4</v>
      </c>
      <c r="H79" s="7">
        <v>46104</v>
      </c>
      <c r="I79" s="4" t="s">
        <v>79</v>
      </c>
    </row>
    <row r="80" spans="1:9">
      <c r="A80" s="4">
        <f t="shared" si="2"/>
        <v>78</v>
      </c>
      <c r="B80" s="4" t="s">
        <v>147</v>
      </c>
      <c r="C80" s="4" t="s">
        <v>148</v>
      </c>
      <c r="D80" s="4" t="s">
        <v>12</v>
      </c>
      <c r="E80" s="5">
        <v>385.75</v>
      </c>
      <c r="F80" s="6">
        <v>53</v>
      </c>
      <c r="G80" s="4">
        <v>1</v>
      </c>
      <c r="H80" s="7">
        <v>46038</v>
      </c>
      <c r="I80" s="4" t="s">
        <v>13</v>
      </c>
    </row>
    <row r="81" spans="1:9">
      <c r="A81" s="4">
        <f t="shared" si="2"/>
        <v>79</v>
      </c>
      <c r="B81" s="4" t="s">
        <v>332</v>
      </c>
      <c r="C81" s="4" t="s">
        <v>333</v>
      </c>
      <c r="D81" s="4" t="s">
        <v>334</v>
      </c>
      <c r="E81" s="5">
        <v>327.7</v>
      </c>
      <c r="F81" s="6">
        <v>46</v>
      </c>
      <c r="G81" s="4">
        <v>3</v>
      </c>
      <c r="H81" s="7">
        <v>46104</v>
      </c>
      <c r="I81" s="4" t="s">
        <v>79</v>
      </c>
    </row>
    <row r="82" spans="1:9">
      <c r="A82" s="4">
        <f t="shared" si="2"/>
        <v>80</v>
      </c>
      <c r="B82" s="4" t="s">
        <v>621</v>
      </c>
      <c r="C82" s="4" t="s">
        <v>975</v>
      </c>
      <c r="D82" s="4" t="s">
        <v>16</v>
      </c>
      <c r="E82" s="5">
        <v>300.56</v>
      </c>
      <c r="F82" s="6">
        <v>63</v>
      </c>
      <c r="G82" s="4">
        <v>2</v>
      </c>
      <c r="H82" s="7">
        <v>45583</v>
      </c>
      <c r="I82" s="4" t="s">
        <v>48</v>
      </c>
    </row>
    <row r="83" spans="1:9">
      <c r="A83" s="4">
        <f t="shared" si="2"/>
        <v>81</v>
      </c>
      <c r="B83" s="4" t="s">
        <v>568</v>
      </c>
      <c r="C83" s="4" t="s">
        <v>569</v>
      </c>
      <c r="D83" s="4" t="s">
        <v>188</v>
      </c>
      <c r="E83" s="5">
        <v>277.5</v>
      </c>
      <c r="F83" s="6">
        <v>58</v>
      </c>
      <c r="G83" s="4">
        <v>2</v>
      </c>
      <c r="H83" s="7">
        <v>45709</v>
      </c>
      <c r="I83" s="4" t="s">
        <v>61</v>
      </c>
    </row>
    <row r="84" spans="1:9">
      <c r="A84" s="4">
        <f t="shared" si="2"/>
        <v>82</v>
      </c>
      <c r="B84" s="4" t="s">
        <v>212</v>
      </c>
      <c r="C84" s="4" t="s">
        <v>213</v>
      </c>
      <c r="D84" s="4" t="s">
        <v>16</v>
      </c>
      <c r="E84" s="5">
        <v>262</v>
      </c>
      <c r="F84" s="6">
        <v>38</v>
      </c>
      <c r="G84" s="4">
        <v>1</v>
      </c>
      <c r="H84" s="7">
        <v>46024</v>
      </c>
      <c r="I84" s="4" t="s">
        <v>61</v>
      </c>
    </row>
    <row r="85" spans="1:9">
      <c r="A85" s="4">
        <f t="shared" si="2"/>
        <v>83</v>
      </c>
      <c r="B85" s="4" t="s">
        <v>329</v>
      </c>
      <c r="C85" s="4" t="s">
        <v>330</v>
      </c>
      <c r="D85" s="4" t="s">
        <v>157</v>
      </c>
      <c r="E85" s="5">
        <v>248.98</v>
      </c>
      <c r="F85" s="6">
        <v>38</v>
      </c>
      <c r="G85" s="4">
        <v>1</v>
      </c>
      <c r="H85" s="7">
        <v>46073</v>
      </c>
      <c r="I85" s="4" t="s">
        <v>137</v>
      </c>
    </row>
    <row r="86" spans="1:9">
      <c r="A86" s="4">
        <f t="shared" si="2"/>
        <v>84</v>
      </c>
      <c r="B86" s="4" t="s">
        <v>416</v>
      </c>
      <c r="C86" s="4" t="s">
        <v>416</v>
      </c>
      <c r="D86" s="4" t="s">
        <v>417</v>
      </c>
      <c r="E86" s="5">
        <v>245.3</v>
      </c>
      <c r="F86" s="6">
        <v>44</v>
      </c>
      <c r="G86" s="4">
        <v>2</v>
      </c>
      <c r="H86" s="7">
        <v>45954</v>
      </c>
      <c r="I86" s="4" t="s">
        <v>79</v>
      </c>
    </row>
    <row r="87" spans="1:9">
      <c r="A87" s="4">
        <f t="shared" si="2"/>
        <v>85</v>
      </c>
      <c r="B87" s="4" t="s">
        <v>594</v>
      </c>
      <c r="C87" s="4" t="s">
        <v>594</v>
      </c>
      <c r="D87" s="4" t="s">
        <v>22</v>
      </c>
      <c r="E87" s="5">
        <v>238.18</v>
      </c>
      <c r="F87" s="6">
        <v>54</v>
      </c>
      <c r="G87" s="4">
        <v>2</v>
      </c>
      <c r="H87" s="7">
        <v>44834</v>
      </c>
      <c r="I87" s="4" t="s">
        <v>79</v>
      </c>
    </row>
    <row r="88" spans="1:9">
      <c r="A88" s="4">
        <f t="shared" si="2"/>
        <v>86</v>
      </c>
      <c r="B88" s="4" t="s">
        <v>552</v>
      </c>
      <c r="C88" s="4" t="s">
        <v>552</v>
      </c>
      <c r="D88" s="4" t="s">
        <v>22</v>
      </c>
      <c r="E88" s="5">
        <v>232.51</v>
      </c>
      <c r="F88" s="6">
        <v>58</v>
      </c>
      <c r="G88" s="4">
        <v>2</v>
      </c>
      <c r="H88" s="7">
        <v>45681</v>
      </c>
      <c r="I88" s="4" t="s">
        <v>33</v>
      </c>
    </row>
    <row r="89" spans="1:9">
      <c r="A89" s="4">
        <f t="shared" si="2"/>
        <v>87</v>
      </c>
      <c r="B89" s="4" t="s">
        <v>221</v>
      </c>
      <c r="C89" s="4" t="s">
        <v>222</v>
      </c>
      <c r="D89" s="4" t="s">
        <v>223</v>
      </c>
      <c r="E89" s="5">
        <v>187.4</v>
      </c>
      <c r="F89" s="6">
        <v>28</v>
      </c>
      <c r="G89" s="4">
        <v>1</v>
      </c>
      <c r="H89" s="7">
        <v>46101</v>
      </c>
      <c r="I89" s="4" t="s">
        <v>33</v>
      </c>
    </row>
    <row r="90" spans="1:9">
      <c r="A90" s="4">
        <f t="shared" si="2"/>
        <v>88</v>
      </c>
      <c r="B90" s="4" t="s">
        <v>135</v>
      </c>
      <c r="C90" s="4" t="s">
        <v>136</v>
      </c>
      <c r="D90" s="4" t="s">
        <v>16</v>
      </c>
      <c r="E90" s="5">
        <v>162.65</v>
      </c>
      <c r="F90" s="6">
        <v>25</v>
      </c>
      <c r="G90" s="4">
        <v>1</v>
      </c>
      <c r="H90" s="7">
        <v>46024</v>
      </c>
      <c r="I90" s="4" t="s">
        <v>137</v>
      </c>
    </row>
    <row r="91" spans="1:9">
      <c r="A91" s="4">
        <f t="shared" si="2"/>
        <v>89</v>
      </c>
      <c r="B91" s="4" t="s">
        <v>284</v>
      </c>
      <c r="C91" s="4" t="s">
        <v>285</v>
      </c>
      <c r="D91" s="4" t="s">
        <v>115</v>
      </c>
      <c r="E91" s="5">
        <v>162.19999999999999</v>
      </c>
      <c r="F91" s="6">
        <v>36</v>
      </c>
      <c r="G91" s="4">
        <v>2</v>
      </c>
      <c r="H91" s="7">
        <v>46104</v>
      </c>
      <c r="I91" s="4" t="s">
        <v>79</v>
      </c>
    </row>
    <row r="92" spans="1:9">
      <c r="A92" s="4">
        <f t="shared" si="2"/>
        <v>90</v>
      </c>
      <c r="B92" s="4" t="s">
        <v>457</v>
      </c>
      <c r="C92" s="4" t="s">
        <v>458</v>
      </c>
      <c r="D92" s="4" t="s">
        <v>459</v>
      </c>
      <c r="E92" s="5">
        <v>157</v>
      </c>
      <c r="F92" s="6">
        <v>26</v>
      </c>
      <c r="G92" s="4">
        <v>1</v>
      </c>
      <c r="H92" s="7">
        <v>46136</v>
      </c>
      <c r="I92" s="4" t="s">
        <v>460</v>
      </c>
    </row>
    <row r="93" spans="1:9">
      <c r="A93" s="4">
        <f t="shared" si="2"/>
        <v>91</v>
      </c>
      <c r="B93" s="4" t="s">
        <v>175</v>
      </c>
      <c r="C93" s="4" t="s">
        <v>176</v>
      </c>
      <c r="D93" s="4" t="s">
        <v>177</v>
      </c>
      <c r="E93" s="5">
        <v>155</v>
      </c>
      <c r="F93" s="6">
        <v>68</v>
      </c>
      <c r="G93" s="4">
        <v>1</v>
      </c>
      <c r="H93" s="7">
        <v>46024</v>
      </c>
      <c r="I93" s="4" t="s">
        <v>61</v>
      </c>
    </row>
    <row r="94" spans="1:9">
      <c r="A94" s="4">
        <f t="shared" si="2"/>
        <v>92</v>
      </c>
      <c r="B94" s="4" t="s">
        <v>82</v>
      </c>
      <c r="C94" s="4" t="s">
        <v>83</v>
      </c>
      <c r="D94" s="4" t="s">
        <v>84</v>
      </c>
      <c r="E94" s="5">
        <v>140.25</v>
      </c>
      <c r="F94" s="6">
        <v>20</v>
      </c>
      <c r="G94" s="4">
        <v>1</v>
      </c>
      <c r="H94" s="7">
        <v>46045</v>
      </c>
      <c r="I94" s="4" t="s">
        <v>48</v>
      </c>
    </row>
    <row r="95" spans="1:9">
      <c r="A95" s="4">
        <f t="shared" si="2"/>
        <v>93</v>
      </c>
      <c r="B95" s="4" t="s">
        <v>474</v>
      </c>
      <c r="C95" s="4" t="s">
        <v>475</v>
      </c>
      <c r="D95" s="4" t="s">
        <v>476</v>
      </c>
      <c r="E95" s="5">
        <v>140</v>
      </c>
      <c r="F95" s="6">
        <v>28</v>
      </c>
      <c r="G95" s="16" t="s">
        <v>67</v>
      </c>
      <c r="H95" s="7">
        <v>45955</v>
      </c>
      <c r="I95" s="4" t="s">
        <v>352</v>
      </c>
    </row>
    <row r="96" spans="1:9">
      <c r="A96" s="4">
        <f t="shared" si="2"/>
        <v>94</v>
      </c>
      <c r="B96" s="4" t="s">
        <v>461</v>
      </c>
      <c r="C96" s="4" t="s">
        <v>461</v>
      </c>
      <c r="D96" s="4" t="s">
        <v>22</v>
      </c>
      <c r="E96" s="5">
        <v>135.83000000000001</v>
      </c>
      <c r="F96" s="6">
        <v>35</v>
      </c>
      <c r="G96" s="4">
        <v>1</v>
      </c>
      <c r="H96" s="7">
        <v>45740</v>
      </c>
      <c r="I96" s="4" t="s">
        <v>79</v>
      </c>
    </row>
    <row r="97" spans="1:9">
      <c r="A97" s="4">
        <f t="shared" si="2"/>
        <v>95</v>
      </c>
      <c r="B97" s="4" t="s">
        <v>350</v>
      </c>
      <c r="C97" s="4" t="s">
        <v>351</v>
      </c>
      <c r="D97" s="4" t="s">
        <v>111</v>
      </c>
      <c r="E97" s="5">
        <v>135</v>
      </c>
      <c r="F97" s="6">
        <v>30</v>
      </c>
      <c r="G97" s="16" t="s">
        <v>67</v>
      </c>
      <c r="H97" s="7">
        <v>45592</v>
      </c>
      <c r="I97" s="4" t="s">
        <v>352</v>
      </c>
    </row>
    <row r="98" spans="1:9">
      <c r="A98" s="4">
        <f t="shared" si="2"/>
        <v>96</v>
      </c>
      <c r="B98" s="4" t="s">
        <v>748</v>
      </c>
      <c r="C98" s="4" t="s">
        <v>749</v>
      </c>
      <c r="D98" s="4" t="s">
        <v>111</v>
      </c>
      <c r="E98" s="5">
        <v>119</v>
      </c>
      <c r="F98" s="6">
        <v>21</v>
      </c>
      <c r="G98" s="4">
        <v>1</v>
      </c>
      <c r="H98" s="7">
        <v>45282</v>
      </c>
      <c r="I98" s="4" t="s">
        <v>79</v>
      </c>
    </row>
    <row r="99" spans="1:9">
      <c r="A99" s="4">
        <f t="shared" si="2"/>
        <v>97</v>
      </c>
      <c r="B99" s="4" t="s">
        <v>618</v>
      </c>
      <c r="C99" s="4" t="s">
        <v>619</v>
      </c>
      <c r="D99" s="4" t="s">
        <v>620</v>
      </c>
      <c r="E99" s="5">
        <v>118</v>
      </c>
      <c r="F99" s="6">
        <v>30</v>
      </c>
      <c r="G99" s="4">
        <v>2</v>
      </c>
      <c r="H99" s="7">
        <v>46104</v>
      </c>
      <c r="I99" s="4" t="s">
        <v>79</v>
      </c>
    </row>
    <row r="100" spans="1:9">
      <c r="A100" s="4">
        <f t="shared" si="2"/>
        <v>98</v>
      </c>
      <c r="B100" s="4" t="s">
        <v>502</v>
      </c>
      <c r="C100" s="4" t="s">
        <v>503</v>
      </c>
      <c r="D100" s="4" t="s">
        <v>976</v>
      </c>
      <c r="E100" s="5">
        <v>104</v>
      </c>
      <c r="F100" s="6">
        <v>26</v>
      </c>
      <c r="G100" s="4">
        <v>1</v>
      </c>
      <c r="H100" s="17">
        <v>44673</v>
      </c>
      <c r="I100" s="4" t="s">
        <v>209</v>
      </c>
    </row>
    <row r="101" spans="1:9">
      <c r="A101" s="4">
        <f t="shared" si="2"/>
        <v>99</v>
      </c>
      <c r="B101" s="4" t="s">
        <v>313</v>
      </c>
      <c r="C101" s="4" t="s">
        <v>314</v>
      </c>
      <c r="D101" s="4" t="s">
        <v>16</v>
      </c>
      <c r="E101" s="5">
        <v>103.55</v>
      </c>
      <c r="F101" s="6">
        <v>12</v>
      </c>
      <c r="G101" s="4">
        <v>1</v>
      </c>
      <c r="H101" s="7">
        <v>45926</v>
      </c>
      <c r="I101" s="4" t="s">
        <v>45</v>
      </c>
    </row>
    <row r="102" spans="1:9">
      <c r="A102" s="4">
        <f t="shared" si="2"/>
        <v>100</v>
      </c>
      <c r="B102" s="4" t="s">
        <v>207</v>
      </c>
      <c r="C102" s="4" t="s">
        <v>208</v>
      </c>
      <c r="D102" s="4" t="s">
        <v>89</v>
      </c>
      <c r="E102" s="5">
        <v>102</v>
      </c>
      <c r="F102" s="6">
        <v>17</v>
      </c>
      <c r="G102" s="4">
        <v>2</v>
      </c>
      <c r="H102" s="7">
        <v>45919</v>
      </c>
      <c r="I102" s="4" t="s">
        <v>209</v>
      </c>
    </row>
    <row r="103" spans="1:9">
      <c r="A103" s="4">
        <f t="shared" si="2"/>
        <v>101</v>
      </c>
      <c r="B103" s="4" t="s">
        <v>155</v>
      </c>
      <c r="C103" s="4" t="s">
        <v>977</v>
      </c>
      <c r="D103" s="4" t="s">
        <v>157</v>
      </c>
      <c r="E103" s="5">
        <v>97</v>
      </c>
      <c r="F103" s="6">
        <v>38</v>
      </c>
      <c r="G103" s="4">
        <v>1</v>
      </c>
      <c r="H103" s="7">
        <v>46031</v>
      </c>
      <c r="I103" s="4" t="s">
        <v>33</v>
      </c>
    </row>
    <row r="104" spans="1:9">
      <c r="A104" s="4">
        <f t="shared" si="2"/>
        <v>102</v>
      </c>
      <c r="B104" s="4" t="s">
        <v>477</v>
      </c>
      <c r="C104" s="4" t="s">
        <v>478</v>
      </c>
      <c r="D104" s="4" t="s">
        <v>479</v>
      </c>
      <c r="E104" s="5">
        <v>89.2</v>
      </c>
      <c r="F104" s="6">
        <v>23</v>
      </c>
      <c r="G104" s="4">
        <v>2</v>
      </c>
      <c r="H104" s="7">
        <v>46104</v>
      </c>
      <c r="I104" s="4" t="s">
        <v>79</v>
      </c>
    </row>
    <row r="105" spans="1:9">
      <c r="A105" s="4">
        <f t="shared" si="2"/>
        <v>103</v>
      </c>
      <c r="B105" s="4" t="s">
        <v>353</v>
      </c>
      <c r="C105" s="4" t="s">
        <v>354</v>
      </c>
      <c r="D105" s="4" t="s">
        <v>188</v>
      </c>
      <c r="E105" s="5">
        <v>86</v>
      </c>
      <c r="F105" s="6">
        <v>17</v>
      </c>
      <c r="G105" s="4">
        <v>1</v>
      </c>
      <c r="H105" s="7">
        <v>46129</v>
      </c>
      <c r="I105" s="4" t="s">
        <v>33</v>
      </c>
    </row>
    <row r="106" spans="1:9">
      <c r="A106" s="4">
        <f t="shared" si="2"/>
        <v>104</v>
      </c>
      <c r="B106" s="4" t="s">
        <v>790</v>
      </c>
      <c r="C106" s="4" t="s">
        <v>791</v>
      </c>
      <c r="D106" s="4" t="s">
        <v>36</v>
      </c>
      <c r="E106" s="5">
        <v>83.45</v>
      </c>
      <c r="F106" s="6">
        <v>15</v>
      </c>
      <c r="G106" s="4">
        <v>1</v>
      </c>
      <c r="H106" s="19" t="s">
        <v>67</v>
      </c>
      <c r="I106" s="4" t="s">
        <v>79</v>
      </c>
    </row>
    <row r="107" spans="1:9">
      <c r="A107" s="4">
        <f t="shared" si="2"/>
        <v>105</v>
      </c>
      <c r="B107" s="4" t="s">
        <v>576</v>
      </c>
      <c r="C107" s="4" t="s">
        <v>577</v>
      </c>
      <c r="D107" s="4" t="s">
        <v>578</v>
      </c>
      <c r="E107" s="5">
        <v>76</v>
      </c>
      <c r="F107" s="6">
        <v>15</v>
      </c>
      <c r="G107" s="4">
        <v>1</v>
      </c>
      <c r="H107" s="7">
        <v>46157</v>
      </c>
      <c r="I107" s="4" t="s">
        <v>579</v>
      </c>
    </row>
    <row r="108" spans="1:9">
      <c r="A108" s="4">
        <f t="shared" si="2"/>
        <v>106</v>
      </c>
      <c r="B108" s="4" t="s">
        <v>436</v>
      </c>
      <c r="C108" s="4" t="s">
        <v>437</v>
      </c>
      <c r="D108" s="4" t="s">
        <v>438</v>
      </c>
      <c r="E108" s="5">
        <v>74</v>
      </c>
      <c r="F108" s="6">
        <v>11</v>
      </c>
      <c r="G108" s="4">
        <v>1</v>
      </c>
      <c r="H108" s="7">
        <v>46104</v>
      </c>
      <c r="I108" s="4" t="s">
        <v>79</v>
      </c>
    </row>
    <row r="109" spans="1:9">
      <c r="A109" s="4">
        <f t="shared" si="2"/>
        <v>107</v>
      </c>
      <c r="B109" s="4" t="s">
        <v>978</v>
      </c>
      <c r="C109" s="4" t="s">
        <v>311</v>
      </c>
      <c r="D109" s="4" t="s">
        <v>312</v>
      </c>
      <c r="E109" s="5">
        <v>64</v>
      </c>
      <c r="F109" s="6">
        <v>12</v>
      </c>
      <c r="G109" s="4">
        <v>1</v>
      </c>
      <c r="H109" s="7">
        <v>46073</v>
      </c>
      <c r="I109" s="4" t="s">
        <v>209</v>
      </c>
    </row>
    <row r="110" spans="1:9">
      <c r="A110" s="4">
        <f t="shared" si="2"/>
        <v>108</v>
      </c>
      <c r="B110" s="4" t="s">
        <v>624</v>
      </c>
      <c r="C110" s="4" t="s">
        <v>625</v>
      </c>
      <c r="D110" s="4" t="s">
        <v>488</v>
      </c>
      <c r="E110" s="5">
        <v>59.5</v>
      </c>
      <c r="F110" s="6">
        <v>11</v>
      </c>
      <c r="G110" s="4">
        <v>1</v>
      </c>
      <c r="H110" s="7">
        <v>46104</v>
      </c>
      <c r="I110" s="4" t="s">
        <v>79</v>
      </c>
    </row>
    <row r="111" spans="1:9">
      <c r="A111" s="4">
        <f t="shared" si="2"/>
        <v>109</v>
      </c>
      <c r="B111" s="4" t="s">
        <v>768</v>
      </c>
      <c r="C111" s="4" t="s">
        <v>769</v>
      </c>
      <c r="D111" s="4" t="s">
        <v>770</v>
      </c>
      <c r="E111" s="5">
        <v>51</v>
      </c>
      <c r="F111" s="6">
        <v>9</v>
      </c>
      <c r="G111" s="4">
        <v>1</v>
      </c>
      <c r="H111" s="7">
        <v>44316</v>
      </c>
      <c r="I111" s="4" t="s">
        <v>79</v>
      </c>
    </row>
    <row r="112" spans="1:9">
      <c r="A112" s="4">
        <f t="shared" si="2"/>
        <v>110</v>
      </c>
      <c r="B112" s="4" t="s">
        <v>363</v>
      </c>
      <c r="C112" s="4" t="s">
        <v>364</v>
      </c>
      <c r="D112" s="4" t="s">
        <v>16</v>
      </c>
      <c r="E112" s="5">
        <v>50</v>
      </c>
      <c r="F112" s="6">
        <v>8</v>
      </c>
      <c r="G112" s="4">
        <v>1</v>
      </c>
      <c r="H112" s="7">
        <v>46156</v>
      </c>
      <c r="I112" s="4" t="s">
        <v>191</v>
      </c>
    </row>
    <row r="113" spans="1:9">
      <c r="A113" s="4">
        <f t="shared" si="2"/>
        <v>111</v>
      </c>
      <c r="B113" s="4" t="s">
        <v>968</v>
      </c>
      <c r="C113" s="4" t="s">
        <v>969</v>
      </c>
      <c r="D113" s="4" t="s">
        <v>16</v>
      </c>
      <c r="E113" s="5">
        <v>46.03</v>
      </c>
      <c r="F113" s="6">
        <v>5</v>
      </c>
      <c r="G113" s="4">
        <v>1</v>
      </c>
      <c r="H113" s="7">
        <v>46129</v>
      </c>
      <c r="I113" s="4" t="s">
        <v>45</v>
      </c>
    </row>
    <row r="114" spans="1:9">
      <c r="A114" s="4">
        <f t="shared" si="2"/>
        <v>112</v>
      </c>
      <c r="B114" s="4" t="s">
        <v>406</v>
      </c>
      <c r="C114" s="4" t="s">
        <v>979</v>
      </c>
      <c r="D114" s="4" t="s">
        <v>94</v>
      </c>
      <c r="E114" s="5">
        <v>45</v>
      </c>
      <c r="F114" s="6">
        <v>9</v>
      </c>
      <c r="G114" s="4">
        <v>1</v>
      </c>
      <c r="H114" s="7">
        <v>46080</v>
      </c>
      <c r="I114" s="4" t="s">
        <v>149</v>
      </c>
    </row>
    <row r="115" spans="1:9">
      <c r="A115" s="4">
        <f t="shared" si="2"/>
        <v>113</v>
      </c>
      <c r="B115" s="4" t="s">
        <v>269</v>
      </c>
      <c r="C115" s="4" t="s">
        <v>270</v>
      </c>
      <c r="D115" s="4" t="s">
        <v>258</v>
      </c>
      <c r="E115" s="5">
        <v>42</v>
      </c>
      <c r="F115" s="6">
        <v>8</v>
      </c>
      <c r="G115" s="4">
        <v>1</v>
      </c>
      <c r="H115" s="7">
        <v>46059</v>
      </c>
      <c r="I115" s="4" t="s">
        <v>61</v>
      </c>
    </row>
    <row r="116" spans="1:9">
      <c r="A116" s="4">
        <f t="shared" si="2"/>
        <v>114</v>
      </c>
      <c r="B116" s="4" t="s">
        <v>411</v>
      </c>
      <c r="C116" s="4" t="s">
        <v>412</v>
      </c>
      <c r="D116" s="4" t="s">
        <v>413</v>
      </c>
      <c r="E116" s="5">
        <v>41.3</v>
      </c>
      <c r="F116" s="6">
        <v>8</v>
      </c>
      <c r="G116" s="4">
        <v>1</v>
      </c>
      <c r="H116" s="7">
        <v>45961</v>
      </c>
      <c r="I116" s="4" t="s">
        <v>13</v>
      </c>
    </row>
    <row r="117" spans="1:9">
      <c r="A117" s="4">
        <f t="shared" si="2"/>
        <v>115</v>
      </c>
      <c r="B117" s="4" t="s">
        <v>357</v>
      </c>
      <c r="C117" s="4" t="s">
        <v>358</v>
      </c>
      <c r="D117" s="4" t="s">
        <v>359</v>
      </c>
      <c r="E117" s="5">
        <v>30</v>
      </c>
      <c r="F117" s="6">
        <v>9</v>
      </c>
      <c r="G117" s="4">
        <v>1</v>
      </c>
      <c r="H117" s="7">
        <v>46104</v>
      </c>
      <c r="I117" s="4" t="s">
        <v>79</v>
      </c>
    </row>
    <row r="118" spans="1:9">
      <c r="A118" s="4">
        <f t="shared" si="2"/>
        <v>116</v>
      </c>
      <c r="B118" s="4" t="s">
        <v>277</v>
      </c>
      <c r="C118" s="4" t="s">
        <v>278</v>
      </c>
      <c r="D118" s="4" t="s">
        <v>70</v>
      </c>
      <c r="E118" s="5">
        <v>29.48</v>
      </c>
      <c r="F118" s="6">
        <v>4</v>
      </c>
      <c r="G118" s="4">
        <v>1</v>
      </c>
      <c r="H118" s="7">
        <v>46136</v>
      </c>
      <c r="I118" s="4" t="s">
        <v>33</v>
      </c>
    </row>
    <row r="119" spans="1:9">
      <c r="A119" s="4">
        <f t="shared" si="2"/>
        <v>117</v>
      </c>
      <c r="B119" s="4" t="s">
        <v>711</v>
      </c>
      <c r="C119" s="4" t="s">
        <v>712</v>
      </c>
      <c r="D119" s="4" t="s">
        <v>713</v>
      </c>
      <c r="E119" s="5">
        <v>25.8</v>
      </c>
      <c r="F119" s="6">
        <v>4</v>
      </c>
      <c r="G119" s="4">
        <v>1</v>
      </c>
      <c r="H119" s="7">
        <v>45740</v>
      </c>
      <c r="I119" s="4" t="s">
        <v>79</v>
      </c>
    </row>
    <row r="120" spans="1:9">
      <c r="A120" s="4">
        <f t="shared" si="2"/>
        <v>118</v>
      </c>
      <c r="B120" s="4" t="s">
        <v>848</v>
      </c>
      <c r="C120" s="4" t="s">
        <v>849</v>
      </c>
      <c r="D120" s="4" t="s">
        <v>488</v>
      </c>
      <c r="E120" s="5">
        <v>24</v>
      </c>
      <c r="F120" s="6">
        <v>6</v>
      </c>
      <c r="G120" s="4">
        <v>1</v>
      </c>
      <c r="H120" s="7">
        <v>46104</v>
      </c>
      <c r="I120" s="4" t="s">
        <v>79</v>
      </c>
    </row>
    <row r="121" spans="1:9">
      <c r="A121" s="4">
        <f t="shared" si="2"/>
        <v>119</v>
      </c>
      <c r="B121" s="4" t="s">
        <v>525</v>
      </c>
      <c r="C121" s="4" t="s">
        <v>526</v>
      </c>
      <c r="D121" s="4" t="s">
        <v>157</v>
      </c>
      <c r="E121" s="5">
        <v>20.399999999999999</v>
      </c>
      <c r="F121" s="6">
        <v>4</v>
      </c>
      <c r="G121" s="4">
        <v>1</v>
      </c>
      <c r="H121" s="7">
        <v>45940</v>
      </c>
      <c r="I121" s="4" t="s">
        <v>33</v>
      </c>
    </row>
    <row r="122" spans="1:9">
      <c r="A122" s="4">
        <f t="shared" si="2"/>
        <v>120</v>
      </c>
      <c r="B122" s="4" t="s">
        <v>882</v>
      </c>
      <c r="C122" s="4" t="s">
        <v>883</v>
      </c>
      <c r="D122" s="4" t="s">
        <v>499</v>
      </c>
      <c r="E122" s="5">
        <v>20</v>
      </c>
      <c r="F122" s="6">
        <v>4</v>
      </c>
      <c r="G122" s="16" t="s">
        <v>67</v>
      </c>
      <c r="H122" s="7">
        <v>44080</v>
      </c>
      <c r="I122" s="4" t="s">
        <v>352</v>
      </c>
    </row>
    <row r="123" spans="1:9">
      <c r="A123" s="4">
        <f t="shared" si="2"/>
        <v>121</v>
      </c>
      <c r="B123" s="4" t="s">
        <v>980</v>
      </c>
      <c r="C123" s="4" t="s">
        <v>726</v>
      </c>
      <c r="D123" s="4" t="s">
        <v>499</v>
      </c>
      <c r="E123" s="5">
        <v>14.4</v>
      </c>
      <c r="F123" s="6">
        <v>3</v>
      </c>
      <c r="G123" s="4">
        <v>1</v>
      </c>
      <c r="H123" s="7">
        <v>46104</v>
      </c>
      <c r="I123" s="4" t="s">
        <v>79</v>
      </c>
    </row>
    <row r="124" spans="1:9">
      <c r="A124" s="4">
        <f t="shared" si="2"/>
        <v>122</v>
      </c>
      <c r="B124" s="4" t="s">
        <v>43</v>
      </c>
      <c r="C124" s="4" t="s">
        <v>44</v>
      </c>
      <c r="D124" s="4" t="s">
        <v>182</v>
      </c>
      <c r="E124" s="5">
        <v>11.9</v>
      </c>
      <c r="F124" s="6">
        <v>2</v>
      </c>
      <c r="G124" s="4">
        <v>1</v>
      </c>
      <c r="H124" s="7">
        <v>46066</v>
      </c>
      <c r="I124" s="4" t="s">
        <v>45</v>
      </c>
    </row>
    <row r="125" spans="1:9">
      <c r="A125" s="4">
        <f t="shared" si="2"/>
        <v>123</v>
      </c>
      <c r="B125" s="4" t="s">
        <v>866</v>
      </c>
      <c r="C125" s="4" t="s">
        <v>867</v>
      </c>
      <c r="D125" s="4" t="s">
        <v>162</v>
      </c>
      <c r="E125" s="5">
        <v>11</v>
      </c>
      <c r="F125" s="6">
        <v>3</v>
      </c>
      <c r="G125" s="4">
        <v>2</v>
      </c>
      <c r="H125" s="7">
        <v>46104</v>
      </c>
      <c r="I125" s="4" t="s">
        <v>79</v>
      </c>
    </row>
    <row r="126" spans="1:9">
      <c r="A126" s="4">
        <f t="shared" si="2"/>
        <v>124</v>
      </c>
      <c r="B126" s="4" t="s">
        <v>393</v>
      </c>
      <c r="C126" s="4" t="s">
        <v>394</v>
      </c>
      <c r="D126" s="4" t="s">
        <v>395</v>
      </c>
      <c r="E126" s="5">
        <v>3</v>
      </c>
      <c r="F126" s="6">
        <v>1</v>
      </c>
      <c r="G126" s="4">
        <v>1</v>
      </c>
      <c r="H126" s="7">
        <v>46104</v>
      </c>
      <c r="I126" s="4" t="s">
        <v>79</v>
      </c>
    </row>
    <row r="127" spans="1:9">
      <c r="A127" s="4">
        <f t="shared" si="2"/>
        <v>125</v>
      </c>
      <c r="B127" s="4" t="s">
        <v>370</v>
      </c>
      <c r="C127" s="4" t="s">
        <v>371</v>
      </c>
      <c r="D127" s="4" t="s">
        <v>372</v>
      </c>
      <c r="E127" s="5">
        <v>0</v>
      </c>
      <c r="F127" s="34" t="s">
        <v>981</v>
      </c>
      <c r="G127" s="4">
        <v>1</v>
      </c>
      <c r="H127" s="7">
        <v>46104</v>
      </c>
      <c r="I127" s="4" t="s">
        <v>79</v>
      </c>
    </row>
    <row r="128" spans="1:9">
      <c r="E128" s="1">
        <f>SUBTOTAL(109,Table226789[[Pajamos ]])</f>
        <v>1624418.49</v>
      </c>
      <c r="F128" s="2">
        <f>SUBTOTAL(109,Table226789[Žiūrovų skaičius])</f>
        <v>241854</v>
      </c>
      <c r="H128"/>
    </row>
  </sheetData>
  <mergeCells count="1">
    <mergeCell ref="B1:I1"/>
  </mergeCells>
  <conditionalFormatting sqref="B70 B3:B65 B67:B68">
    <cfRule type="duplicateValues" dxfId="53" priority="3"/>
  </conditionalFormatting>
  <conditionalFormatting sqref="B128:B1048576 B1:B83">
    <cfRule type="duplicateValues" dxfId="52" priority="1"/>
  </conditionalFormatting>
  <conditionalFormatting sqref="C63">
    <cfRule type="duplicateValues" dxfId="51" priority="2"/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AA70-BE78-4BD0-A53D-9DE60FA4D639}">
  <dimension ref="A1:I84"/>
  <sheetViews>
    <sheetView topLeftCell="A63" zoomScaleNormal="100" workbookViewId="0">
      <selection activeCell="A3" sqref="A3"/>
    </sheetView>
  </sheetViews>
  <sheetFormatPr defaultColWidth="0" defaultRowHeight="14.45"/>
  <cols>
    <col min="1" max="1" width="5.140625" customWidth="1"/>
    <col min="2" max="2" width="50.85546875" customWidth="1"/>
    <col min="3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982</v>
      </c>
      <c r="C1" s="51"/>
      <c r="D1" s="51"/>
      <c r="E1" s="52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>
      <c r="A3" s="4">
        <f t="shared" ref="A3:A26" si="0">IF(B3&lt;&gt;"",ROW()-2,"")</f>
        <v>1</v>
      </c>
      <c r="B3" s="4" t="s">
        <v>18</v>
      </c>
      <c r="C3" s="10" t="s">
        <v>19</v>
      </c>
      <c r="D3" s="4" t="s">
        <v>16</v>
      </c>
      <c r="E3" s="5">
        <v>855296.67</v>
      </c>
      <c r="F3" s="6">
        <v>130363</v>
      </c>
      <c r="G3" s="4">
        <v>36</v>
      </c>
      <c r="H3" s="7">
        <v>46204</v>
      </c>
      <c r="I3" s="4" t="s">
        <v>13</v>
      </c>
    </row>
    <row r="4" spans="1:9">
      <c r="A4" s="4">
        <f t="shared" si="0"/>
        <v>2</v>
      </c>
      <c r="B4" s="4" t="s">
        <v>10</v>
      </c>
      <c r="C4" s="10" t="s">
        <v>11</v>
      </c>
      <c r="D4" s="4" t="s">
        <v>12</v>
      </c>
      <c r="E4" s="5">
        <v>753492.26</v>
      </c>
      <c r="F4" s="6">
        <v>83822</v>
      </c>
      <c r="G4" s="4">
        <v>19</v>
      </c>
      <c r="H4" s="7">
        <v>46220</v>
      </c>
      <c r="I4" s="4" t="s">
        <v>13</v>
      </c>
    </row>
    <row r="5" spans="1:9">
      <c r="A5" s="4">
        <f t="shared" si="0"/>
        <v>3</v>
      </c>
      <c r="B5" s="4" t="s">
        <v>49</v>
      </c>
      <c r="C5" s="4" t="s">
        <v>50</v>
      </c>
      <c r="D5" s="4" t="s">
        <v>16</v>
      </c>
      <c r="E5" s="5">
        <v>173310.43</v>
      </c>
      <c r="F5" s="6">
        <v>28822</v>
      </c>
      <c r="G5" s="4">
        <v>22</v>
      </c>
      <c r="H5" s="7">
        <v>46192</v>
      </c>
      <c r="I5" s="4" t="s">
        <v>48</v>
      </c>
    </row>
    <row r="6" spans="1:9">
      <c r="A6" s="4">
        <f t="shared" si="0"/>
        <v>4</v>
      </c>
      <c r="B6" s="4" t="s">
        <v>14</v>
      </c>
      <c r="C6" s="4" t="s">
        <v>15</v>
      </c>
      <c r="D6" s="4" t="s">
        <v>16</v>
      </c>
      <c r="E6" s="5">
        <v>166106.91</v>
      </c>
      <c r="F6" s="6">
        <v>21610</v>
      </c>
      <c r="G6" s="4">
        <v>15</v>
      </c>
      <c r="H6" s="7">
        <v>46233</v>
      </c>
      <c r="I6" s="4" t="s">
        <v>17</v>
      </c>
    </row>
    <row r="7" spans="1:9">
      <c r="A7" s="4">
        <f t="shared" si="0"/>
        <v>5</v>
      </c>
      <c r="B7" s="4" t="s">
        <v>74</v>
      </c>
      <c r="C7" s="10" t="s">
        <v>75</v>
      </c>
      <c r="D7" s="4" t="s">
        <v>76</v>
      </c>
      <c r="E7" s="5">
        <v>162816.26</v>
      </c>
      <c r="F7" s="6">
        <v>26247</v>
      </c>
      <c r="G7" s="4">
        <v>27</v>
      </c>
      <c r="H7" s="7">
        <v>46213</v>
      </c>
      <c r="I7" s="4" t="s">
        <v>26</v>
      </c>
    </row>
    <row r="8" spans="1:9">
      <c r="A8" s="4">
        <f t="shared" si="0"/>
        <v>6</v>
      </c>
      <c r="B8" s="4" t="s">
        <v>46</v>
      </c>
      <c r="C8" s="4" t="s">
        <v>47</v>
      </c>
      <c r="D8" s="4" t="s">
        <v>16</v>
      </c>
      <c r="E8" s="5">
        <v>159307.96</v>
      </c>
      <c r="F8" s="6">
        <v>19982</v>
      </c>
      <c r="G8" s="4">
        <v>14</v>
      </c>
      <c r="H8" s="7">
        <v>46185</v>
      </c>
      <c r="I8" s="4" t="s">
        <v>48</v>
      </c>
    </row>
    <row r="9" spans="1:9">
      <c r="A9" s="4">
        <f t="shared" si="0"/>
        <v>7</v>
      </c>
      <c r="B9" s="4" t="s">
        <v>90</v>
      </c>
      <c r="C9" s="4" t="s">
        <v>91</v>
      </c>
      <c r="D9" s="4" t="s">
        <v>16</v>
      </c>
      <c r="E9" s="5">
        <v>125598.82</v>
      </c>
      <c r="F9" s="6">
        <v>16268</v>
      </c>
      <c r="G9" s="4">
        <v>17</v>
      </c>
      <c r="H9" s="7">
        <v>46206</v>
      </c>
      <c r="I9" s="4" t="s">
        <v>33</v>
      </c>
    </row>
    <row r="10" spans="1:9">
      <c r="A10" s="4">
        <f t="shared" si="0"/>
        <v>8</v>
      </c>
      <c r="B10" s="4" t="s">
        <v>34</v>
      </c>
      <c r="C10" s="4" t="s">
        <v>35</v>
      </c>
      <c r="D10" s="4" t="s">
        <v>36</v>
      </c>
      <c r="E10" s="5">
        <v>61098.37</v>
      </c>
      <c r="F10" s="6">
        <v>8449</v>
      </c>
      <c r="G10" s="4">
        <v>14</v>
      </c>
      <c r="H10" s="7">
        <v>46136</v>
      </c>
      <c r="I10" s="4" t="s">
        <v>13</v>
      </c>
    </row>
    <row r="11" spans="1:9">
      <c r="A11" s="4">
        <f t="shared" si="0"/>
        <v>9</v>
      </c>
      <c r="B11" s="9" t="s">
        <v>60</v>
      </c>
      <c r="C11" s="9" t="s">
        <v>60</v>
      </c>
      <c r="D11" s="4" t="s">
        <v>16</v>
      </c>
      <c r="E11" s="5">
        <v>43184.75</v>
      </c>
      <c r="F11" s="6">
        <v>5744</v>
      </c>
      <c r="G11" s="4">
        <v>9</v>
      </c>
      <c r="H11" s="7">
        <v>46171</v>
      </c>
      <c r="I11" s="4" t="s">
        <v>61</v>
      </c>
    </row>
    <row r="12" spans="1:9">
      <c r="A12" s="4">
        <f t="shared" si="0"/>
        <v>10</v>
      </c>
      <c r="B12" s="4" t="s">
        <v>142</v>
      </c>
      <c r="C12" s="4" t="s">
        <v>143</v>
      </c>
      <c r="D12" s="4" t="s">
        <v>144</v>
      </c>
      <c r="E12" s="5">
        <v>42553.49</v>
      </c>
      <c r="F12" s="6">
        <v>5495</v>
      </c>
      <c r="G12" s="4">
        <v>14</v>
      </c>
      <c r="H12" s="7">
        <v>46213</v>
      </c>
      <c r="I12" s="4" t="s">
        <v>17</v>
      </c>
    </row>
    <row r="13" spans="1:9">
      <c r="A13" s="4">
        <f t="shared" si="0"/>
        <v>11</v>
      </c>
      <c r="B13" s="4" t="s">
        <v>63</v>
      </c>
      <c r="C13" s="4" t="s">
        <v>64</v>
      </c>
      <c r="D13" s="4" t="s">
        <v>16</v>
      </c>
      <c r="E13" s="5">
        <v>33665.86</v>
      </c>
      <c r="F13" s="6">
        <v>4289</v>
      </c>
      <c r="G13" s="4">
        <v>9</v>
      </c>
      <c r="H13" s="7">
        <v>46178</v>
      </c>
      <c r="I13" s="4" t="s">
        <v>65</v>
      </c>
    </row>
    <row r="14" spans="1:9">
      <c r="A14" s="4">
        <f t="shared" si="0"/>
        <v>12</v>
      </c>
      <c r="B14" s="4" t="s">
        <v>95</v>
      </c>
      <c r="C14" s="4" t="s">
        <v>96</v>
      </c>
      <c r="D14" s="4" t="s">
        <v>16</v>
      </c>
      <c r="E14" s="5">
        <v>25638.1</v>
      </c>
      <c r="F14" s="6">
        <v>3391</v>
      </c>
      <c r="G14" s="4">
        <v>11</v>
      </c>
      <c r="H14" s="7">
        <v>46185</v>
      </c>
      <c r="I14" s="4" t="s">
        <v>13</v>
      </c>
    </row>
    <row r="15" spans="1:9">
      <c r="A15" s="4">
        <f t="shared" si="0"/>
        <v>13</v>
      </c>
      <c r="B15" s="4" t="s">
        <v>168</v>
      </c>
      <c r="C15" s="4" t="s">
        <v>169</v>
      </c>
      <c r="D15" s="4" t="s">
        <v>16</v>
      </c>
      <c r="E15" s="5">
        <v>23349.75</v>
      </c>
      <c r="F15" s="6">
        <v>2920</v>
      </c>
      <c r="G15" s="4">
        <v>15</v>
      </c>
      <c r="H15" s="7">
        <v>46199</v>
      </c>
      <c r="I15" s="4" t="s">
        <v>65</v>
      </c>
    </row>
    <row r="16" spans="1:9">
      <c r="A16" s="4">
        <f t="shared" si="0"/>
        <v>14</v>
      </c>
      <c r="B16" s="4" t="s">
        <v>27</v>
      </c>
      <c r="C16" s="4" t="s">
        <v>28</v>
      </c>
      <c r="D16" s="4" t="s">
        <v>16</v>
      </c>
      <c r="E16" s="5">
        <v>16669.05</v>
      </c>
      <c r="F16" s="6">
        <v>2288</v>
      </c>
      <c r="G16" s="4">
        <v>6</v>
      </c>
      <c r="H16" s="7">
        <v>46143</v>
      </c>
      <c r="I16" s="4" t="s">
        <v>26</v>
      </c>
    </row>
    <row r="17" spans="1:9">
      <c r="A17" s="4">
        <f t="shared" si="0"/>
        <v>15</v>
      </c>
      <c r="B17" s="4" t="s">
        <v>173</v>
      </c>
      <c r="C17" s="10" t="s">
        <v>174</v>
      </c>
      <c r="D17" s="4" t="s">
        <v>157</v>
      </c>
      <c r="E17" s="5">
        <v>16629</v>
      </c>
      <c r="F17" s="6">
        <v>3152</v>
      </c>
      <c r="G17" s="4">
        <v>16</v>
      </c>
      <c r="H17" s="7">
        <v>46227</v>
      </c>
      <c r="I17" s="4" t="s">
        <v>118</v>
      </c>
    </row>
    <row r="18" spans="1:9">
      <c r="A18" s="4">
        <f t="shared" si="0"/>
        <v>16</v>
      </c>
      <c r="B18" s="4" t="s">
        <v>166</v>
      </c>
      <c r="C18" s="4" t="s">
        <v>167</v>
      </c>
      <c r="D18" s="4" t="s">
        <v>16</v>
      </c>
      <c r="E18" s="5">
        <v>15085.96</v>
      </c>
      <c r="F18" s="6">
        <v>2153</v>
      </c>
      <c r="G18" s="4">
        <v>15</v>
      </c>
      <c r="H18" s="7">
        <v>46198</v>
      </c>
      <c r="I18" s="4" t="s">
        <v>45</v>
      </c>
    </row>
    <row r="19" spans="1:9">
      <c r="A19" s="4">
        <f t="shared" si="0"/>
        <v>17</v>
      </c>
      <c r="B19" s="4" t="s">
        <v>256</v>
      </c>
      <c r="C19" s="10" t="s">
        <v>257</v>
      </c>
      <c r="D19" s="4" t="s">
        <v>258</v>
      </c>
      <c r="E19" s="5">
        <v>13957.69</v>
      </c>
      <c r="F19" s="6">
        <v>1968</v>
      </c>
      <c r="G19" s="4">
        <v>14</v>
      </c>
      <c r="H19" s="7">
        <v>46220</v>
      </c>
      <c r="I19" s="4" t="s">
        <v>48</v>
      </c>
    </row>
    <row r="20" spans="1:9">
      <c r="A20" s="4">
        <f t="shared" si="0"/>
        <v>18</v>
      </c>
      <c r="B20" s="4" t="s">
        <v>241</v>
      </c>
      <c r="C20" s="10" t="s">
        <v>242</v>
      </c>
      <c r="D20" s="4" t="s">
        <v>12</v>
      </c>
      <c r="E20" s="5">
        <v>13231</v>
      </c>
      <c r="F20" s="6">
        <v>1839</v>
      </c>
      <c r="G20" s="4">
        <v>14</v>
      </c>
      <c r="H20" s="7">
        <v>46227</v>
      </c>
      <c r="I20" s="4" t="s">
        <v>118</v>
      </c>
    </row>
    <row r="21" spans="1:9">
      <c r="A21" s="4">
        <f t="shared" si="0"/>
        <v>19</v>
      </c>
      <c r="B21" s="4" t="s">
        <v>266</v>
      </c>
      <c r="C21" s="10" t="s">
        <v>267</v>
      </c>
      <c r="D21" s="4" t="s">
        <v>268</v>
      </c>
      <c r="E21" s="5">
        <v>13149.77</v>
      </c>
      <c r="F21" s="6">
        <v>1684</v>
      </c>
      <c r="G21" s="4">
        <v>16</v>
      </c>
      <c r="H21" s="7">
        <v>46206</v>
      </c>
      <c r="I21" s="4" t="s">
        <v>48</v>
      </c>
    </row>
    <row r="22" spans="1:9">
      <c r="A22" s="4">
        <f t="shared" si="0"/>
        <v>20</v>
      </c>
      <c r="B22" s="4" t="s">
        <v>251</v>
      </c>
      <c r="C22" s="10" t="s">
        <v>252</v>
      </c>
      <c r="D22" s="4" t="s">
        <v>16</v>
      </c>
      <c r="E22" s="5">
        <v>8589</v>
      </c>
      <c r="F22" s="6">
        <v>1169</v>
      </c>
      <c r="G22" s="4">
        <v>9</v>
      </c>
      <c r="H22" s="7">
        <v>46199</v>
      </c>
      <c r="I22" s="4" t="s">
        <v>118</v>
      </c>
    </row>
    <row r="23" spans="1:9">
      <c r="A23" s="4">
        <f t="shared" si="0"/>
        <v>21</v>
      </c>
      <c r="B23" s="4" t="s">
        <v>324</v>
      </c>
      <c r="C23" s="4" t="s">
        <v>325</v>
      </c>
      <c r="D23" s="4" t="s">
        <v>326</v>
      </c>
      <c r="E23" s="5">
        <v>2478.2199999999998</v>
      </c>
      <c r="F23" s="6">
        <v>372</v>
      </c>
      <c r="G23" s="4">
        <v>11</v>
      </c>
      <c r="H23" s="7">
        <v>46199</v>
      </c>
      <c r="I23" s="4" t="s">
        <v>48</v>
      </c>
    </row>
    <row r="24" spans="1:9">
      <c r="A24" s="4">
        <f t="shared" si="0"/>
        <v>22</v>
      </c>
      <c r="B24" s="4" t="s">
        <v>77</v>
      </c>
      <c r="C24" s="4" t="s">
        <v>78</v>
      </c>
      <c r="D24" s="4" t="s">
        <v>16</v>
      </c>
      <c r="E24" s="5">
        <v>2180.33</v>
      </c>
      <c r="F24" s="6">
        <v>267</v>
      </c>
      <c r="G24" s="4">
        <v>3</v>
      </c>
      <c r="H24" s="7">
        <v>46122</v>
      </c>
      <c r="I24" s="4" t="s">
        <v>79</v>
      </c>
    </row>
    <row r="25" spans="1:9">
      <c r="A25" s="4">
        <f t="shared" si="0"/>
        <v>23</v>
      </c>
      <c r="B25" s="4" t="s">
        <v>238</v>
      </c>
      <c r="C25" s="10" t="s">
        <v>239</v>
      </c>
      <c r="D25" s="4" t="s">
        <v>240</v>
      </c>
      <c r="E25" s="5">
        <v>2149</v>
      </c>
      <c r="F25" s="6">
        <v>361</v>
      </c>
      <c r="G25" s="4">
        <v>2</v>
      </c>
      <c r="H25" s="7">
        <v>46185</v>
      </c>
      <c r="I25" s="4" t="s">
        <v>118</v>
      </c>
    </row>
    <row r="26" spans="1:9">
      <c r="A26" s="4">
        <f t="shared" si="0"/>
        <v>24</v>
      </c>
      <c r="B26" s="9" t="s">
        <v>983</v>
      </c>
      <c r="C26" s="4" t="s">
        <v>114</v>
      </c>
      <c r="D26" s="4" t="s">
        <v>115</v>
      </c>
      <c r="E26" s="5">
        <v>1688.5</v>
      </c>
      <c r="F26" s="6">
        <v>579</v>
      </c>
      <c r="G26" s="4">
        <v>5</v>
      </c>
      <c r="H26" s="7">
        <v>46066</v>
      </c>
      <c r="I26" s="4" t="s">
        <v>61</v>
      </c>
    </row>
    <row r="27" spans="1:9">
      <c r="A27" s="4">
        <f>IF(C27&lt;&gt;"",ROW()-2,"")</f>
        <v>25</v>
      </c>
      <c r="B27" t="s">
        <v>97</v>
      </c>
      <c r="C27" s="4" t="s">
        <v>98</v>
      </c>
      <c r="D27" s="4" t="s">
        <v>99</v>
      </c>
      <c r="E27" s="5">
        <v>1648.83</v>
      </c>
      <c r="F27" s="6">
        <v>296</v>
      </c>
      <c r="G27" s="4">
        <v>3</v>
      </c>
      <c r="H27" s="7">
        <v>46150</v>
      </c>
      <c r="I27" s="4" t="s">
        <v>17</v>
      </c>
    </row>
    <row r="28" spans="1:9">
      <c r="A28" s="4">
        <f t="shared" ref="A28:A59" si="1">IF(B28&lt;&gt;"",ROW()-2,"")</f>
        <v>26</v>
      </c>
      <c r="B28" s="12" t="s">
        <v>109</v>
      </c>
      <c r="C28" s="12" t="s">
        <v>110</v>
      </c>
      <c r="D28" s="4" t="s">
        <v>111</v>
      </c>
      <c r="E28" s="5">
        <v>1634.74</v>
      </c>
      <c r="F28" s="6">
        <v>277</v>
      </c>
      <c r="G28" s="4">
        <v>5</v>
      </c>
      <c r="H28" s="7">
        <v>46171</v>
      </c>
      <c r="I28" s="4" t="s">
        <v>33</v>
      </c>
    </row>
    <row r="29" spans="1:9">
      <c r="A29" s="4">
        <f t="shared" si="1"/>
        <v>27</v>
      </c>
      <c r="B29" s="12" t="s">
        <v>500</v>
      </c>
      <c r="C29" s="40" t="s">
        <v>501</v>
      </c>
      <c r="D29" s="4" t="s">
        <v>247</v>
      </c>
      <c r="E29" s="5">
        <v>1374.88</v>
      </c>
      <c r="F29" s="6">
        <v>208</v>
      </c>
      <c r="G29" s="4">
        <v>1</v>
      </c>
      <c r="H29" s="7" t="s">
        <v>67</v>
      </c>
      <c r="I29" s="4" t="s">
        <v>48</v>
      </c>
    </row>
    <row r="30" spans="1:9">
      <c r="A30" s="4">
        <f t="shared" si="1"/>
        <v>28</v>
      </c>
      <c r="B30" s="12" t="s">
        <v>420</v>
      </c>
      <c r="C30" s="12" t="s">
        <v>421</v>
      </c>
      <c r="D30" s="4" t="s">
        <v>157</v>
      </c>
      <c r="E30" s="5">
        <v>1346.54</v>
      </c>
      <c r="F30" s="6">
        <v>562</v>
      </c>
      <c r="G30" s="4">
        <v>4</v>
      </c>
      <c r="H30" s="7">
        <v>45794</v>
      </c>
      <c r="I30" s="4" t="s">
        <v>33</v>
      </c>
    </row>
    <row r="31" spans="1:9">
      <c r="A31" s="4">
        <f t="shared" si="1"/>
        <v>29</v>
      </c>
      <c r="B31" s="12" t="s">
        <v>319</v>
      </c>
      <c r="C31" s="12" t="s">
        <v>320</v>
      </c>
      <c r="D31" s="4" t="s">
        <v>188</v>
      </c>
      <c r="E31" s="5">
        <v>1302</v>
      </c>
      <c r="F31" s="6">
        <v>208</v>
      </c>
      <c r="G31" s="24" t="s">
        <v>67</v>
      </c>
      <c r="H31" s="7">
        <v>46192</v>
      </c>
      <c r="I31" s="4" t="s">
        <v>304</v>
      </c>
    </row>
    <row r="32" spans="1:9">
      <c r="A32" s="4">
        <f t="shared" si="1"/>
        <v>30</v>
      </c>
      <c r="B32" s="4" t="s">
        <v>373</v>
      </c>
      <c r="C32" s="4" t="s">
        <v>374</v>
      </c>
      <c r="D32" s="4" t="s">
        <v>375</v>
      </c>
      <c r="E32" s="5">
        <v>1253.9000000000001</v>
      </c>
      <c r="F32" s="6">
        <v>493</v>
      </c>
      <c r="G32" s="4">
        <v>5</v>
      </c>
      <c r="H32" s="7">
        <v>45905</v>
      </c>
      <c r="I32" s="4" t="s">
        <v>61</v>
      </c>
    </row>
    <row r="33" spans="1:9">
      <c r="A33" s="4">
        <f t="shared" si="1"/>
        <v>31</v>
      </c>
      <c r="B33" s="4" t="s">
        <v>511</v>
      </c>
      <c r="C33" s="4" t="s">
        <v>512</v>
      </c>
      <c r="D33" s="4" t="s">
        <v>513</v>
      </c>
      <c r="E33" s="5">
        <v>1224.5</v>
      </c>
      <c r="F33" s="6">
        <v>499</v>
      </c>
      <c r="G33" s="4">
        <v>4</v>
      </c>
      <c r="H33" s="7">
        <v>45961</v>
      </c>
      <c r="I33" s="4" t="s">
        <v>33</v>
      </c>
    </row>
    <row r="34" spans="1:9">
      <c r="A34" s="4">
        <f t="shared" si="1"/>
        <v>32</v>
      </c>
      <c r="B34" s="4" t="s">
        <v>497</v>
      </c>
      <c r="C34" s="4" t="s">
        <v>498</v>
      </c>
      <c r="D34" s="4" t="s">
        <v>499</v>
      </c>
      <c r="E34" s="5">
        <v>1168.77</v>
      </c>
      <c r="F34" s="6">
        <v>502</v>
      </c>
      <c r="G34" s="4">
        <v>4</v>
      </c>
      <c r="H34" s="7">
        <v>45814</v>
      </c>
      <c r="I34" s="4" t="s">
        <v>33</v>
      </c>
    </row>
    <row r="35" spans="1:9">
      <c r="A35" s="4">
        <f t="shared" si="1"/>
        <v>33</v>
      </c>
      <c r="B35" s="14" t="s">
        <v>133</v>
      </c>
      <c r="C35" s="4" t="s">
        <v>134</v>
      </c>
      <c r="D35" s="4" t="s">
        <v>111</v>
      </c>
      <c r="E35" s="5">
        <v>1154</v>
      </c>
      <c r="F35" s="6">
        <v>158</v>
      </c>
      <c r="G35" s="4">
        <v>1</v>
      </c>
      <c r="H35" s="7">
        <v>46104</v>
      </c>
      <c r="I35" s="4" t="s">
        <v>79</v>
      </c>
    </row>
    <row r="36" spans="1:9">
      <c r="A36" s="4">
        <f t="shared" si="1"/>
        <v>34</v>
      </c>
      <c r="B36" s="4" t="s">
        <v>525</v>
      </c>
      <c r="C36" s="4" t="s">
        <v>526</v>
      </c>
      <c r="D36" s="4" t="s">
        <v>157</v>
      </c>
      <c r="E36" s="5">
        <v>1112</v>
      </c>
      <c r="F36" s="6">
        <v>463</v>
      </c>
      <c r="G36" s="4">
        <v>4</v>
      </c>
      <c r="H36" s="7">
        <v>45940</v>
      </c>
      <c r="I36" s="4" t="s">
        <v>33</v>
      </c>
    </row>
    <row r="37" spans="1:9">
      <c r="A37" s="4">
        <f t="shared" si="1"/>
        <v>35</v>
      </c>
      <c r="B37" s="4" t="s">
        <v>527</v>
      </c>
      <c r="C37" s="4" t="s">
        <v>528</v>
      </c>
      <c r="D37" s="4" t="s">
        <v>984</v>
      </c>
      <c r="E37" s="5">
        <v>1043.81</v>
      </c>
      <c r="F37" s="6">
        <v>437</v>
      </c>
      <c r="G37" s="4">
        <v>4</v>
      </c>
      <c r="H37" s="7">
        <v>45716</v>
      </c>
      <c r="I37" s="4" t="s">
        <v>33</v>
      </c>
    </row>
    <row r="38" spans="1:9">
      <c r="A38" s="4">
        <f t="shared" si="1"/>
        <v>36</v>
      </c>
      <c r="B38" s="4" t="s">
        <v>269</v>
      </c>
      <c r="C38" s="4" t="s">
        <v>270</v>
      </c>
      <c r="D38" s="4" t="s">
        <v>258</v>
      </c>
      <c r="E38" s="5">
        <v>912.4</v>
      </c>
      <c r="F38" s="6">
        <v>130</v>
      </c>
      <c r="G38" s="4">
        <v>1</v>
      </c>
      <c r="H38" s="7">
        <v>46059</v>
      </c>
      <c r="I38" s="4" t="s">
        <v>61</v>
      </c>
    </row>
    <row r="39" spans="1:9">
      <c r="A39" s="4">
        <f t="shared" si="1"/>
        <v>37</v>
      </c>
      <c r="B39" s="4" t="s">
        <v>192</v>
      </c>
      <c r="C39" s="4" t="s">
        <v>193</v>
      </c>
      <c r="D39" s="4" t="s">
        <v>188</v>
      </c>
      <c r="E39" s="5">
        <v>910</v>
      </c>
      <c r="F39" s="6">
        <v>182</v>
      </c>
      <c r="G39" s="4">
        <v>1</v>
      </c>
      <c r="H39" s="7">
        <v>46129</v>
      </c>
      <c r="I39" s="4" t="s">
        <v>33</v>
      </c>
    </row>
    <row r="40" spans="1:9">
      <c r="A40" s="4">
        <f t="shared" si="1"/>
        <v>38</v>
      </c>
      <c r="B40" s="4" t="s">
        <v>365</v>
      </c>
      <c r="C40" s="4" t="s">
        <v>366</v>
      </c>
      <c r="D40" s="4" t="s">
        <v>89</v>
      </c>
      <c r="E40" s="5">
        <v>825</v>
      </c>
      <c r="F40" s="6">
        <v>102</v>
      </c>
      <c r="G40" s="21" t="s">
        <v>67</v>
      </c>
      <c r="H40" s="38">
        <v>46227</v>
      </c>
      <c r="I40" t="s">
        <v>304</v>
      </c>
    </row>
    <row r="41" spans="1:9">
      <c r="A41" s="4">
        <f t="shared" si="1"/>
        <v>39</v>
      </c>
      <c r="B41" s="4" t="s">
        <v>547</v>
      </c>
      <c r="C41" s="4" t="s">
        <v>548</v>
      </c>
      <c r="D41" s="4" t="s">
        <v>985</v>
      </c>
      <c r="E41" s="5">
        <v>822.5</v>
      </c>
      <c r="F41" s="6">
        <v>386</v>
      </c>
      <c r="G41" s="4">
        <v>4</v>
      </c>
      <c r="H41" s="7">
        <v>45891</v>
      </c>
      <c r="I41" s="4" t="s">
        <v>33</v>
      </c>
    </row>
    <row r="42" spans="1:9">
      <c r="A42" s="4">
        <f t="shared" si="1"/>
        <v>40</v>
      </c>
      <c r="B42" s="4" t="s">
        <v>555</v>
      </c>
      <c r="C42" s="4" t="s">
        <v>556</v>
      </c>
      <c r="D42" s="4" t="s">
        <v>188</v>
      </c>
      <c r="E42" s="5">
        <v>794</v>
      </c>
      <c r="F42" s="6">
        <v>116</v>
      </c>
      <c r="G42" s="4">
        <v>1</v>
      </c>
      <c r="H42" s="7">
        <v>45254</v>
      </c>
      <c r="I42" s="4" t="s">
        <v>33</v>
      </c>
    </row>
    <row r="43" spans="1:9">
      <c r="A43" s="4">
        <f t="shared" si="1"/>
        <v>41</v>
      </c>
      <c r="B43" s="4" t="s">
        <v>284</v>
      </c>
      <c r="C43" s="4" t="s">
        <v>285</v>
      </c>
      <c r="D43" s="4" t="s">
        <v>115</v>
      </c>
      <c r="E43" s="5">
        <v>638.6</v>
      </c>
      <c r="F43" s="6">
        <v>88</v>
      </c>
      <c r="G43" s="4">
        <v>2</v>
      </c>
      <c r="H43" s="7">
        <v>46104</v>
      </c>
      <c r="I43" s="4" t="s">
        <v>79</v>
      </c>
    </row>
    <row r="44" spans="1:9">
      <c r="A44" s="4">
        <f t="shared" si="1"/>
        <v>42</v>
      </c>
      <c r="B44" s="4" t="s">
        <v>37</v>
      </c>
      <c r="C44" s="4" t="s">
        <v>38</v>
      </c>
      <c r="D44" s="4" t="s">
        <v>16</v>
      </c>
      <c r="E44" s="5">
        <v>598</v>
      </c>
      <c r="F44" s="6">
        <v>104</v>
      </c>
      <c r="G44" s="4">
        <v>1</v>
      </c>
      <c r="H44" s="7">
        <v>46101</v>
      </c>
      <c r="I44" s="4" t="s">
        <v>39</v>
      </c>
    </row>
    <row r="45" spans="1:9">
      <c r="A45" s="4">
        <f t="shared" si="1"/>
        <v>43</v>
      </c>
      <c r="B45" s="4" t="s">
        <v>116</v>
      </c>
      <c r="C45" s="4" t="s">
        <v>117</v>
      </c>
      <c r="D45" s="4" t="s">
        <v>94</v>
      </c>
      <c r="E45" s="5">
        <v>575</v>
      </c>
      <c r="F45" s="6">
        <v>115</v>
      </c>
      <c r="G45" s="4">
        <v>1</v>
      </c>
      <c r="H45" s="7">
        <v>46136</v>
      </c>
      <c r="I45" s="4" t="s">
        <v>118</v>
      </c>
    </row>
    <row r="46" spans="1:9">
      <c r="A46" s="4">
        <f t="shared" si="1"/>
        <v>44</v>
      </c>
      <c r="B46" s="4" t="s">
        <v>466</v>
      </c>
      <c r="C46" s="4" t="s">
        <v>467</v>
      </c>
      <c r="D46" s="4" t="s">
        <v>468</v>
      </c>
      <c r="E46" s="5">
        <v>497.24</v>
      </c>
      <c r="F46" s="6">
        <v>73</v>
      </c>
      <c r="G46" s="4">
        <v>3</v>
      </c>
      <c r="H46" s="7">
        <v>45926</v>
      </c>
      <c r="I46" s="4" t="s">
        <v>79</v>
      </c>
    </row>
    <row r="47" spans="1:9">
      <c r="A47" s="4">
        <f t="shared" si="1"/>
        <v>45</v>
      </c>
      <c r="B47" s="4" t="s">
        <v>119</v>
      </c>
      <c r="C47" s="4" t="s">
        <v>120</v>
      </c>
      <c r="D47" s="4" t="s">
        <v>121</v>
      </c>
      <c r="E47" s="5">
        <v>485.71</v>
      </c>
      <c r="F47" s="6">
        <v>79</v>
      </c>
      <c r="G47" s="4">
        <v>5</v>
      </c>
      <c r="H47" s="7">
        <v>46178</v>
      </c>
      <c r="I47" s="4" t="s">
        <v>33</v>
      </c>
    </row>
    <row r="48" spans="1:9">
      <c r="A48" s="4">
        <f t="shared" si="1"/>
        <v>46</v>
      </c>
      <c r="B48" s="4" t="s">
        <v>62</v>
      </c>
      <c r="C48" s="4" t="s">
        <v>62</v>
      </c>
      <c r="D48" s="4" t="s">
        <v>22</v>
      </c>
      <c r="E48" s="5">
        <v>441.5</v>
      </c>
      <c r="F48" s="6">
        <v>160</v>
      </c>
      <c r="G48" s="4">
        <v>5</v>
      </c>
      <c r="H48" s="7">
        <v>46038</v>
      </c>
      <c r="I48" s="4" t="s">
        <v>33</v>
      </c>
    </row>
    <row r="49" spans="1:9">
      <c r="A49" s="4">
        <f t="shared" si="1"/>
        <v>47</v>
      </c>
      <c r="B49" s="4" t="s">
        <v>477</v>
      </c>
      <c r="C49" s="4" t="s">
        <v>478</v>
      </c>
      <c r="D49" s="4" t="s">
        <v>479</v>
      </c>
      <c r="E49" s="5">
        <v>438</v>
      </c>
      <c r="F49" s="6">
        <v>60</v>
      </c>
      <c r="G49" s="4">
        <v>2</v>
      </c>
      <c r="H49" s="7">
        <v>46104</v>
      </c>
      <c r="I49" s="4" t="s">
        <v>79</v>
      </c>
    </row>
    <row r="50" spans="1:9">
      <c r="A50" s="4">
        <f t="shared" si="1"/>
        <v>48</v>
      </c>
      <c r="B50" s="4" t="s">
        <v>218</v>
      </c>
      <c r="C50" s="4" t="s">
        <v>219</v>
      </c>
      <c r="D50" s="4" t="s">
        <v>220</v>
      </c>
      <c r="E50" s="5">
        <v>380</v>
      </c>
      <c r="F50" s="6">
        <v>76</v>
      </c>
      <c r="G50" s="4">
        <v>1</v>
      </c>
      <c r="H50" s="7">
        <v>46143</v>
      </c>
      <c r="I50" s="4" t="s">
        <v>61</v>
      </c>
    </row>
    <row r="51" spans="1:9">
      <c r="A51" s="4">
        <f t="shared" si="1"/>
        <v>49</v>
      </c>
      <c r="B51" s="4" t="s">
        <v>344</v>
      </c>
      <c r="C51" s="4" t="s">
        <v>345</v>
      </c>
      <c r="D51" s="4" t="s">
        <v>16</v>
      </c>
      <c r="E51" s="5">
        <v>343</v>
      </c>
      <c r="F51" s="6">
        <v>54</v>
      </c>
      <c r="G51" s="4">
        <v>1</v>
      </c>
      <c r="H51" s="7">
        <v>46192</v>
      </c>
      <c r="I51" s="4" t="s">
        <v>61</v>
      </c>
    </row>
    <row r="52" spans="1:9">
      <c r="A52" s="4">
        <f t="shared" si="1"/>
        <v>50</v>
      </c>
      <c r="B52" s="4" t="s">
        <v>348</v>
      </c>
      <c r="C52" s="4" t="s">
        <v>349</v>
      </c>
      <c r="D52" s="4" t="s">
        <v>188</v>
      </c>
      <c r="E52" s="5">
        <v>341.85</v>
      </c>
      <c r="F52" s="6">
        <v>95</v>
      </c>
      <c r="G52" s="4">
        <v>2</v>
      </c>
      <c r="H52" s="7">
        <v>46150</v>
      </c>
      <c r="I52" s="4" t="s">
        <v>209</v>
      </c>
    </row>
    <row r="53" spans="1:9">
      <c r="A53" s="4">
        <f t="shared" si="1"/>
        <v>51</v>
      </c>
      <c r="B53" s="4" t="s">
        <v>186</v>
      </c>
      <c r="C53" s="4" t="s">
        <v>187</v>
      </c>
      <c r="D53" s="4" t="s">
        <v>188</v>
      </c>
      <c r="E53" s="5">
        <v>335.5</v>
      </c>
      <c r="F53" s="6">
        <v>44</v>
      </c>
      <c r="G53" s="4">
        <v>2</v>
      </c>
      <c r="H53" s="7">
        <v>46104</v>
      </c>
      <c r="I53" s="4" t="s">
        <v>79</v>
      </c>
    </row>
    <row r="54" spans="1:9">
      <c r="A54" s="4">
        <f t="shared" si="1"/>
        <v>52</v>
      </c>
      <c r="B54" s="4" t="s">
        <v>212</v>
      </c>
      <c r="C54" s="4" t="s">
        <v>213</v>
      </c>
      <c r="D54" s="4" t="s">
        <v>16</v>
      </c>
      <c r="E54" s="5">
        <v>328</v>
      </c>
      <c r="F54" s="6">
        <v>46</v>
      </c>
      <c r="G54" s="4">
        <v>1</v>
      </c>
      <c r="H54" s="7">
        <v>46024</v>
      </c>
      <c r="I54" s="4" t="s">
        <v>61</v>
      </c>
    </row>
    <row r="55" spans="1:9">
      <c r="A55" s="4">
        <f t="shared" si="1"/>
        <v>53</v>
      </c>
      <c r="B55" s="4" t="s">
        <v>207</v>
      </c>
      <c r="C55" s="4" t="s">
        <v>208</v>
      </c>
      <c r="D55" s="4" t="s">
        <v>89</v>
      </c>
      <c r="E55" s="5">
        <v>306</v>
      </c>
      <c r="F55" s="6">
        <v>74</v>
      </c>
      <c r="G55" s="4">
        <v>1</v>
      </c>
      <c r="H55" s="7">
        <v>45919</v>
      </c>
      <c r="I55" s="4" t="s">
        <v>209</v>
      </c>
    </row>
    <row r="56" spans="1:9">
      <c r="A56" s="4">
        <f t="shared" si="1"/>
        <v>54</v>
      </c>
      <c r="B56" s="4" t="s">
        <v>634</v>
      </c>
      <c r="C56" s="10" t="s">
        <v>635</v>
      </c>
      <c r="D56" s="4" t="s">
        <v>636</v>
      </c>
      <c r="E56" s="5">
        <v>290.39999999999998</v>
      </c>
      <c r="F56" s="6">
        <v>60</v>
      </c>
      <c r="G56" s="4">
        <v>1</v>
      </c>
      <c r="H56" s="38">
        <v>45688</v>
      </c>
      <c r="I56" t="s">
        <v>61</v>
      </c>
    </row>
    <row r="57" spans="1:9">
      <c r="A57" s="4">
        <f t="shared" si="1"/>
        <v>55</v>
      </c>
      <c r="B57" s="4" t="s">
        <v>203</v>
      </c>
      <c r="C57" s="4" t="s">
        <v>203</v>
      </c>
      <c r="D57" s="4" t="s">
        <v>204</v>
      </c>
      <c r="E57" s="5">
        <v>260.85000000000002</v>
      </c>
      <c r="F57" s="6">
        <v>31</v>
      </c>
      <c r="G57" s="4">
        <v>2</v>
      </c>
      <c r="H57" s="7">
        <v>46104</v>
      </c>
      <c r="I57" s="4" t="s">
        <v>79</v>
      </c>
    </row>
    <row r="58" spans="1:9">
      <c r="A58" s="4">
        <f t="shared" si="1"/>
        <v>56</v>
      </c>
      <c r="B58" s="14" t="s">
        <v>302</v>
      </c>
      <c r="C58" s="4" t="s">
        <v>303</v>
      </c>
      <c r="D58" s="4" t="s">
        <v>89</v>
      </c>
      <c r="E58" s="5">
        <v>256</v>
      </c>
      <c r="F58" s="6">
        <v>27</v>
      </c>
      <c r="G58" s="24" t="s">
        <v>67</v>
      </c>
      <c r="H58" s="7">
        <v>46150</v>
      </c>
      <c r="I58" s="4" t="s">
        <v>304</v>
      </c>
    </row>
    <row r="59" spans="1:9">
      <c r="A59" s="4">
        <f t="shared" si="1"/>
        <v>57</v>
      </c>
      <c r="B59" s="4" t="s">
        <v>160</v>
      </c>
      <c r="C59" s="4" t="s">
        <v>161</v>
      </c>
      <c r="D59" s="4" t="s">
        <v>162</v>
      </c>
      <c r="E59" s="5">
        <v>231.38</v>
      </c>
      <c r="F59" s="6">
        <v>38</v>
      </c>
      <c r="G59" s="4">
        <v>1</v>
      </c>
      <c r="H59" s="7">
        <v>46080</v>
      </c>
      <c r="I59" s="4" t="s">
        <v>48</v>
      </c>
    </row>
    <row r="60" spans="1:9">
      <c r="A60" s="4">
        <f t="shared" ref="A60:A83" si="2">IF(B60&lt;&gt;"",ROW()-2,"")</f>
        <v>58</v>
      </c>
      <c r="B60" s="4" t="s">
        <v>43</v>
      </c>
      <c r="C60" s="4" t="s">
        <v>44</v>
      </c>
      <c r="D60" s="4" t="s">
        <v>182</v>
      </c>
      <c r="E60" s="5">
        <v>215</v>
      </c>
      <c r="F60" s="6">
        <v>41</v>
      </c>
      <c r="G60" s="4">
        <v>1</v>
      </c>
      <c r="H60" s="7">
        <v>46066</v>
      </c>
      <c r="I60" s="4" t="s">
        <v>45</v>
      </c>
    </row>
    <row r="61" spans="1:9">
      <c r="A61" s="4">
        <f t="shared" si="2"/>
        <v>59</v>
      </c>
      <c r="B61" s="4" t="s">
        <v>175</v>
      </c>
      <c r="C61" s="4" t="s">
        <v>176</v>
      </c>
      <c r="D61" s="4" t="s">
        <v>177</v>
      </c>
      <c r="E61" s="5">
        <v>215</v>
      </c>
      <c r="F61" s="6">
        <v>82</v>
      </c>
      <c r="G61" s="4">
        <v>5</v>
      </c>
      <c r="H61" s="7">
        <v>46024</v>
      </c>
      <c r="I61" s="4" t="s">
        <v>61</v>
      </c>
    </row>
    <row r="62" spans="1:9">
      <c r="A62" s="4">
        <f t="shared" si="2"/>
        <v>60</v>
      </c>
      <c r="B62" s="4" t="s">
        <v>400</v>
      </c>
      <c r="C62" s="4" t="s">
        <v>401</v>
      </c>
      <c r="D62" s="4" t="s">
        <v>89</v>
      </c>
      <c r="E62" s="5">
        <v>192.94</v>
      </c>
      <c r="F62" s="6">
        <v>37</v>
      </c>
      <c r="G62" s="4">
        <v>1</v>
      </c>
      <c r="H62" s="7">
        <v>44855</v>
      </c>
      <c r="I62" s="4" t="s">
        <v>33</v>
      </c>
    </row>
    <row r="63" spans="1:9">
      <c r="A63" s="4">
        <f t="shared" si="2"/>
        <v>61</v>
      </c>
      <c r="B63" s="4" t="s">
        <v>40</v>
      </c>
      <c r="C63" s="4" t="s">
        <v>41</v>
      </c>
      <c r="D63" s="4" t="s">
        <v>42</v>
      </c>
      <c r="E63" s="5">
        <v>159.36000000000001</v>
      </c>
      <c r="F63" s="6">
        <v>35</v>
      </c>
      <c r="G63" s="4">
        <v>1</v>
      </c>
      <c r="H63" s="7">
        <v>46113</v>
      </c>
      <c r="I63" s="4" t="s">
        <v>13</v>
      </c>
    </row>
    <row r="64" spans="1:9">
      <c r="A64" s="4">
        <f t="shared" si="2"/>
        <v>62</v>
      </c>
      <c r="B64" s="4" t="s">
        <v>273</v>
      </c>
      <c r="C64" s="4" t="s">
        <v>273</v>
      </c>
      <c r="D64" s="4" t="s">
        <v>274</v>
      </c>
      <c r="E64" s="5">
        <v>133.5</v>
      </c>
      <c r="F64" s="6">
        <v>24</v>
      </c>
      <c r="G64" s="4">
        <v>1</v>
      </c>
      <c r="H64" s="7">
        <v>46115</v>
      </c>
      <c r="I64" s="4" t="s">
        <v>61</v>
      </c>
    </row>
    <row r="65" spans="1:9">
      <c r="A65" s="4">
        <f t="shared" si="2"/>
        <v>63</v>
      </c>
      <c r="B65" s="4" t="s">
        <v>986</v>
      </c>
      <c r="C65" s="4" t="s">
        <v>58</v>
      </c>
      <c r="D65" s="4" t="s">
        <v>59</v>
      </c>
      <c r="E65" s="5">
        <v>123.75</v>
      </c>
      <c r="F65" s="6">
        <v>25</v>
      </c>
      <c r="G65" s="4">
        <v>1</v>
      </c>
      <c r="H65" s="7">
        <v>46073</v>
      </c>
      <c r="I65" s="4" t="s">
        <v>17</v>
      </c>
    </row>
    <row r="66" spans="1:9">
      <c r="A66" s="4">
        <f t="shared" si="2"/>
        <v>64</v>
      </c>
      <c r="B66" s="4" t="s">
        <v>147</v>
      </c>
      <c r="C66" s="4" t="s">
        <v>148</v>
      </c>
      <c r="D66" s="4" t="s">
        <v>12</v>
      </c>
      <c r="E66" s="5">
        <v>116.13</v>
      </c>
      <c r="F66" s="6">
        <v>25</v>
      </c>
      <c r="G66" s="4">
        <v>1</v>
      </c>
      <c r="H66" s="7">
        <v>46038</v>
      </c>
      <c r="I66" s="4" t="s">
        <v>13</v>
      </c>
    </row>
    <row r="67" spans="1:9">
      <c r="A67" s="4">
        <f t="shared" si="2"/>
        <v>65</v>
      </c>
      <c r="B67" s="4" t="s">
        <v>457</v>
      </c>
      <c r="C67" s="4" t="s">
        <v>458</v>
      </c>
      <c r="D67" s="4" t="s">
        <v>459</v>
      </c>
      <c r="E67" s="5">
        <v>115.3</v>
      </c>
      <c r="F67" s="6">
        <v>23</v>
      </c>
      <c r="G67" s="4"/>
      <c r="H67" s="7">
        <v>46136</v>
      </c>
      <c r="I67" s="4" t="s">
        <v>460</v>
      </c>
    </row>
    <row r="68" spans="1:9">
      <c r="A68" s="4">
        <f t="shared" si="2"/>
        <v>66</v>
      </c>
      <c r="B68" s="4" t="s">
        <v>342</v>
      </c>
      <c r="C68" s="4" t="s">
        <v>343</v>
      </c>
      <c r="D68" s="4" t="s">
        <v>16</v>
      </c>
      <c r="E68" s="5">
        <v>113.28</v>
      </c>
      <c r="F68" s="6">
        <v>15</v>
      </c>
      <c r="G68" s="4">
        <v>5</v>
      </c>
      <c r="H68" s="7">
        <v>46192</v>
      </c>
      <c r="I68" s="4" t="s">
        <v>33</v>
      </c>
    </row>
    <row r="69" spans="1:9">
      <c r="A69" s="4">
        <f t="shared" si="2"/>
        <v>67</v>
      </c>
      <c r="B69" s="4" t="s">
        <v>552</v>
      </c>
      <c r="C69" s="4" t="s">
        <v>552</v>
      </c>
      <c r="D69" s="4" t="s">
        <v>22</v>
      </c>
      <c r="E69" s="5">
        <v>100</v>
      </c>
      <c r="F69" s="6">
        <v>20</v>
      </c>
      <c r="G69" s="4">
        <v>1</v>
      </c>
      <c r="H69" s="7">
        <v>45681</v>
      </c>
      <c r="I69" s="4" t="s">
        <v>33</v>
      </c>
    </row>
    <row r="70" spans="1:9">
      <c r="A70" s="4">
        <f t="shared" si="2"/>
        <v>68</v>
      </c>
      <c r="B70" s="4" t="s">
        <v>87</v>
      </c>
      <c r="C70" s="4" t="s">
        <v>88</v>
      </c>
      <c r="D70" s="4" t="s">
        <v>89</v>
      </c>
      <c r="E70" s="5">
        <v>63.75</v>
      </c>
      <c r="F70" s="6">
        <v>7</v>
      </c>
      <c r="G70" s="4">
        <v>2</v>
      </c>
      <c r="H70" s="7">
        <v>46038</v>
      </c>
      <c r="I70" s="4" t="s">
        <v>79</v>
      </c>
    </row>
    <row r="71" spans="1:9">
      <c r="A71" s="4">
        <f t="shared" si="2"/>
        <v>69</v>
      </c>
      <c r="B71" s="4" t="s">
        <v>271</v>
      </c>
      <c r="C71" s="10" t="s">
        <v>272</v>
      </c>
      <c r="D71" s="4" t="s">
        <v>228</v>
      </c>
      <c r="E71" s="5">
        <v>60</v>
      </c>
      <c r="F71" s="6">
        <v>20</v>
      </c>
      <c r="G71" s="4">
        <v>1</v>
      </c>
      <c r="H71" s="7">
        <v>46066</v>
      </c>
      <c r="I71" s="4" t="s">
        <v>118</v>
      </c>
    </row>
    <row r="72" spans="1:9">
      <c r="A72" s="4">
        <f t="shared" si="2"/>
        <v>70</v>
      </c>
      <c r="B72" s="12" t="s">
        <v>615</v>
      </c>
      <c r="C72" s="40" t="s">
        <v>616</v>
      </c>
      <c r="D72" s="12" t="s">
        <v>617</v>
      </c>
      <c r="E72" s="5">
        <v>42.5</v>
      </c>
      <c r="F72" s="6">
        <v>17</v>
      </c>
      <c r="G72" s="4">
        <v>4</v>
      </c>
      <c r="H72" s="39">
        <v>45807</v>
      </c>
      <c r="I72" s="4" t="s">
        <v>61</v>
      </c>
    </row>
    <row r="73" spans="1:9">
      <c r="A73" s="4">
        <f t="shared" si="2"/>
        <v>71</v>
      </c>
      <c r="B73" s="4" t="s">
        <v>382</v>
      </c>
      <c r="C73" s="4" t="s">
        <v>383</v>
      </c>
      <c r="D73" s="4" t="s">
        <v>974</v>
      </c>
      <c r="E73" s="5">
        <v>38.700000000000003</v>
      </c>
      <c r="F73" s="6">
        <v>6</v>
      </c>
      <c r="G73" s="4">
        <v>1</v>
      </c>
      <c r="H73" s="7">
        <v>46122</v>
      </c>
      <c r="I73" s="4" t="s">
        <v>209</v>
      </c>
    </row>
    <row r="74" spans="1:9">
      <c r="A74" s="4">
        <f t="shared" si="2"/>
        <v>72</v>
      </c>
      <c r="B74" s="4" t="s">
        <v>711</v>
      </c>
      <c r="C74" s="4" t="s">
        <v>712</v>
      </c>
      <c r="D74" s="12" t="s">
        <v>713</v>
      </c>
      <c r="E74" s="5">
        <v>30.9</v>
      </c>
      <c r="F74" s="6">
        <v>4</v>
      </c>
      <c r="G74" s="4">
        <v>1</v>
      </c>
      <c r="H74" s="39">
        <v>45740</v>
      </c>
      <c r="I74" s="12" t="s">
        <v>79</v>
      </c>
    </row>
    <row r="75" spans="1:9">
      <c r="A75" s="4">
        <f t="shared" si="2"/>
        <v>73</v>
      </c>
      <c r="B75" s="4" t="s">
        <v>433</v>
      </c>
      <c r="C75" s="4" t="s">
        <v>434</v>
      </c>
      <c r="D75" s="12" t="s">
        <v>435</v>
      </c>
      <c r="E75" s="5">
        <v>30</v>
      </c>
      <c r="F75" s="6">
        <v>7</v>
      </c>
      <c r="G75" s="4">
        <v>1</v>
      </c>
      <c r="H75" s="39">
        <v>45758</v>
      </c>
      <c r="I75" s="12" t="s">
        <v>118</v>
      </c>
    </row>
    <row r="76" spans="1:9">
      <c r="A76" s="4">
        <f t="shared" si="2"/>
        <v>74</v>
      </c>
      <c r="B76" s="4" t="s">
        <v>927</v>
      </c>
      <c r="C76" s="4" t="s">
        <v>455</v>
      </c>
      <c r="D76" s="12" t="s">
        <v>456</v>
      </c>
      <c r="E76" s="5">
        <v>30</v>
      </c>
      <c r="F76" s="6">
        <v>6</v>
      </c>
      <c r="G76" s="4">
        <v>1</v>
      </c>
      <c r="H76" s="39">
        <v>45954</v>
      </c>
      <c r="I76" s="4" t="s">
        <v>118</v>
      </c>
    </row>
    <row r="77" spans="1:9">
      <c r="A77" s="4">
        <f t="shared" si="2"/>
        <v>75</v>
      </c>
      <c r="B77" s="4" t="s">
        <v>155</v>
      </c>
      <c r="C77" s="4" t="s">
        <v>977</v>
      </c>
      <c r="D77" s="4" t="s">
        <v>157</v>
      </c>
      <c r="E77" s="5">
        <v>23</v>
      </c>
      <c r="F77" s="6">
        <v>7</v>
      </c>
      <c r="G77" s="4">
        <v>1</v>
      </c>
      <c r="H77" s="7">
        <v>46031</v>
      </c>
      <c r="I77" s="4" t="s">
        <v>33</v>
      </c>
    </row>
    <row r="78" spans="1:9">
      <c r="A78" s="4">
        <f t="shared" si="2"/>
        <v>76</v>
      </c>
      <c r="B78" s="4" t="s">
        <v>221</v>
      </c>
      <c r="C78" s="4" t="s">
        <v>222</v>
      </c>
      <c r="D78" s="12" t="s">
        <v>223</v>
      </c>
      <c r="E78" s="5">
        <v>16.8</v>
      </c>
      <c r="F78" s="6">
        <v>3</v>
      </c>
      <c r="G78" s="4">
        <v>1</v>
      </c>
      <c r="H78" s="39">
        <v>46101</v>
      </c>
      <c r="I78" s="4" t="s">
        <v>33</v>
      </c>
    </row>
    <row r="79" spans="1:9">
      <c r="A79" s="4">
        <f t="shared" si="2"/>
        <v>77</v>
      </c>
      <c r="B79" s="4" t="s">
        <v>495</v>
      </c>
      <c r="C79" s="4" t="s">
        <v>496</v>
      </c>
      <c r="D79" s="4" t="s">
        <v>157</v>
      </c>
      <c r="E79" s="5">
        <v>10</v>
      </c>
      <c r="F79" s="6">
        <v>2</v>
      </c>
      <c r="G79" s="21" t="s">
        <v>67</v>
      </c>
      <c r="H79" s="7">
        <v>46171</v>
      </c>
      <c r="I79" s="4" t="s">
        <v>460</v>
      </c>
    </row>
    <row r="80" spans="1:9">
      <c r="A80" s="4">
        <f t="shared" si="2"/>
        <v>78</v>
      </c>
      <c r="B80" s="4" t="s">
        <v>866</v>
      </c>
      <c r="C80" s="4" t="s">
        <v>867</v>
      </c>
      <c r="D80" s="4" t="s">
        <v>162</v>
      </c>
      <c r="E80" s="5">
        <v>9</v>
      </c>
      <c r="F80" s="6">
        <v>2</v>
      </c>
      <c r="G80" s="4">
        <v>1</v>
      </c>
      <c r="H80" s="7">
        <v>46104</v>
      </c>
      <c r="I80" s="4" t="s">
        <v>79</v>
      </c>
    </row>
    <row r="81" spans="1:9">
      <c r="A81" s="4">
        <f t="shared" si="2"/>
        <v>79</v>
      </c>
      <c r="B81" s="4" t="s">
        <v>471</v>
      </c>
      <c r="C81" s="4" t="s">
        <v>472</v>
      </c>
      <c r="D81" s="4" t="s">
        <v>473</v>
      </c>
      <c r="E81" s="5">
        <v>0</v>
      </c>
      <c r="F81" s="6">
        <v>0</v>
      </c>
      <c r="G81" s="4">
        <v>1</v>
      </c>
      <c r="H81" s="7">
        <v>46104</v>
      </c>
      <c r="I81" s="4" t="s">
        <v>79</v>
      </c>
    </row>
    <row r="82" spans="1:9">
      <c r="A82" s="4">
        <f t="shared" si="2"/>
        <v>80</v>
      </c>
      <c r="B82" s="4" t="s">
        <v>332</v>
      </c>
      <c r="C82" s="4" t="s">
        <v>333</v>
      </c>
      <c r="D82" s="4" t="s">
        <v>334</v>
      </c>
      <c r="E82" s="5">
        <v>0</v>
      </c>
      <c r="F82" s="6">
        <v>0</v>
      </c>
      <c r="G82" s="4">
        <v>1</v>
      </c>
      <c r="H82" s="7">
        <v>46104</v>
      </c>
      <c r="I82" s="4" t="s">
        <v>79</v>
      </c>
    </row>
    <row r="83" spans="1:9" s="35" customFormat="1">
      <c r="A83" s="4">
        <f t="shared" si="2"/>
        <v>81</v>
      </c>
      <c r="B83" s="4" t="s">
        <v>557</v>
      </c>
      <c r="C83" s="4" t="s">
        <v>558</v>
      </c>
      <c r="D83" s="4" t="s">
        <v>559</v>
      </c>
      <c r="E83" s="5">
        <v>0</v>
      </c>
      <c r="F83" s="6">
        <v>0</v>
      </c>
      <c r="G83" s="4">
        <v>1</v>
      </c>
      <c r="H83" s="7">
        <v>46104</v>
      </c>
      <c r="I83" s="4" t="s">
        <v>79</v>
      </c>
    </row>
    <row r="84" spans="1:9">
      <c r="E84" s="1">
        <f>SUBTOTAL(109,Table22678910[[Pajamos ]])</f>
        <v>2758340.96</v>
      </c>
      <c r="F84" s="2">
        <f>SUBTOTAL(109,Table22678910[Žiūrovų skaičius])</f>
        <v>379885</v>
      </c>
      <c r="H84"/>
    </row>
  </sheetData>
  <mergeCells count="1">
    <mergeCell ref="B1:I1"/>
  </mergeCells>
  <conditionalFormatting sqref="B36 B3:B34">
    <cfRule type="duplicateValues" dxfId="37" priority="128"/>
  </conditionalFormatting>
  <conditionalFormatting sqref="B82">
    <cfRule type="duplicateValues" dxfId="36" priority="1"/>
    <cfRule type="duplicateValues" dxfId="35" priority="2"/>
  </conditionalFormatting>
  <conditionalFormatting sqref="B84:B1048576 B1:B43">
    <cfRule type="duplicateValues" dxfId="34" priority="3"/>
  </conditionalFormatting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64DD7-B2F0-4A86-B2E2-B77973A1B6AF}">
  <dimension ref="A1:I73"/>
  <sheetViews>
    <sheetView topLeftCell="A43" zoomScaleNormal="100" workbookViewId="0">
      <selection activeCell="E73" sqref="E73"/>
    </sheetView>
  </sheetViews>
  <sheetFormatPr defaultColWidth="0" defaultRowHeight="14.45"/>
  <cols>
    <col min="1" max="1" width="5.140625" customWidth="1"/>
    <col min="2" max="2" width="50.85546875" customWidth="1"/>
    <col min="3" max="3" width="45" customWidth="1"/>
    <col min="4" max="4" width="18" customWidth="1"/>
    <col min="5" max="5" width="18" style="1" customWidth="1"/>
    <col min="6" max="6" width="18" style="2" customWidth="1"/>
    <col min="7" max="7" width="18" customWidth="1"/>
    <col min="8" max="8" width="18" style="3" customWidth="1"/>
    <col min="9" max="9" width="45" customWidth="1"/>
    <col min="10" max="16384" width="8.85546875" hidden="1"/>
  </cols>
  <sheetData>
    <row r="1" spans="1:9" ht="43.15" customHeight="1">
      <c r="A1" s="8"/>
      <c r="B1" s="51" t="s">
        <v>987</v>
      </c>
      <c r="C1" s="51"/>
      <c r="D1" s="51"/>
      <c r="E1" s="52"/>
      <c r="F1" s="51"/>
      <c r="G1" s="51"/>
      <c r="H1" s="51"/>
      <c r="I1" s="51"/>
    </row>
    <row r="2" spans="1:9" s="4" customFormat="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4" t="s">
        <v>7</v>
      </c>
      <c r="H2" s="7" t="s">
        <v>8</v>
      </c>
      <c r="I2" s="4" t="s">
        <v>9</v>
      </c>
    </row>
    <row r="3" spans="1:9">
      <c r="A3" s="4">
        <f>IF(B3&lt;&gt;"",ROW()-2,"")</f>
        <v>1</v>
      </c>
      <c r="B3" s="4" t="s">
        <v>14</v>
      </c>
      <c r="C3" s="4" t="s">
        <v>15</v>
      </c>
      <c r="D3" s="4" t="s">
        <v>16</v>
      </c>
      <c r="E3" s="5">
        <v>973482.63</v>
      </c>
      <c r="F3" s="6">
        <v>118652</v>
      </c>
      <c r="G3" s="4">
        <v>17</v>
      </c>
      <c r="H3" s="7">
        <v>46233</v>
      </c>
      <c r="I3" s="4" t="s">
        <v>17</v>
      </c>
    </row>
    <row r="4" spans="1:9">
      <c r="A4" s="4">
        <f>IF(B4&lt;&gt;"",ROW()-2,"")</f>
        <v>2</v>
      </c>
      <c r="B4" s="4" t="s">
        <v>10</v>
      </c>
      <c r="C4" s="10" t="s">
        <v>11</v>
      </c>
      <c r="D4" s="4" t="s">
        <v>12</v>
      </c>
      <c r="E4" s="5">
        <v>699944.03</v>
      </c>
      <c r="F4" s="6">
        <v>77881</v>
      </c>
      <c r="G4" s="4">
        <v>19</v>
      </c>
      <c r="H4" s="7">
        <v>46220</v>
      </c>
      <c r="I4" s="4" t="s">
        <v>13</v>
      </c>
    </row>
    <row r="5" spans="1:9" ht="14.45" customHeight="1">
      <c r="A5" s="4">
        <f>IF(B5&lt;&gt;"",ROW()-2,"")</f>
        <v>3</v>
      </c>
      <c r="B5" s="4" t="s">
        <v>68</v>
      </c>
      <c r="C5" s="10" t="s">
        <v>69</v>
      </c>
      <c r="D5" s="44" t="s">
        <v>70</v>
      </c>
      <c r="E5" s="5">
        <v>224111.82</v>
      </c>
      <c r="F5" s="6">
        <v>38187</v>
      </c>
      <c r="G5" s="4">
        <v>19</v>
      </c>
      <c r="H5" s="45">
        <v>46249</v>
      </c>
      <c r="I5" s="44" t="s">
        <v>65</v>
      </c>
    </row>
    <row r="6" spans="1:9">
      <c r="A6" s="4">
        <f>IF(B6&lt;&gt;"",ROW()-2,"")</f>
        <v>4</v>
      </c>
      <c r="B6" s="4" t="s">
        <v>18</v>
      </c>
      <c r="C6" s="10" t="s">
        <v>19</v>
      </c>
      <c r="D6" s="4" t="s">
        <v>16</v>
      </c>
      <c r="E6" s="5">
        <v>185741.59</v>
      </c>
      <c r="F6" s="6">
        <v>30267</v>
      </c>
      <c r="G6" s="4">
        <v>22</v>
      </c>
      <c r="H6" s="7">
        <v>46204</v>
      </c>
      <c r="I6" s="4" t="s">
        <v>13</v>
      </c>
    </row>
    <row r="7" spans="1:9">
      <c r="A7" s="4">
        <f>IF(B7&lt;&gt;"",ROW()-2,"")</f>
        <v>5</v>
      </c>
      <c r="B7" s="4" t="s">
        <v>92</v>
      </c>
      <c r="C7" s="4" t="s">
        <v>93</v>
      </c>
      <c r="D7" s="46" t="s">
        <v>94</v>
      </c>
      <c r="E7" s="5">
        <v>140222.35999999999</v>
      </c>
      <c r="F7" s="6">
        <v>17869</v>
      </c>
      <c r="G7" s="4">
        <v>15</v>
      </c>
      <c r="H7" s="7">
        <v>46255</v>
      </c>
      <c r="I7" s="4" t="s">
        <v>17</v>
      </c>
    </row>
    <row r="8" spans="1:9">
      <c r="A8" s="4">
        <f>IF(B8&lt;&gt;"",ROW()-2,"")</f>
        <v>6</v>
      </c>
      <c r="B8" s="4" t="s">
        <v>128</v>
      </c>
      <c r="C8" s="4" t="s">
        <v>129</v>
      </c>
      <c r="D8" s="4" t="s">
        <v>130</v>
      </c>
      <c r="E8" s="5">
        <v>55082.22</v>
      </c>
      <c r="F8" s="6">
        <v>7598</v>
      </c>
      <c r="G8" s="4">
        <v>17</v>
      </c>
      <c r="H8" s="7">
        <v>46248</v>
      </c>
      <c r="I8" s="4" t="s">
        <v>45</v>
      </c>
    </row>
    <row r="9" spans="1:9">
      <c r="A9" s="4">
        <f>IF(B9&lt;&gt;"",ROW()-2,"")</f>
        <v>7</v>
      </c>
      <c r="B9" s="4" t="s">
        <v>138</v>
      </c>
      <c r="C9" s="10" t="s">
        <v>139</v>
      </c>
      <c r="D9" s="44" t="s">
        <v>16</v>
      </c>
      <c r="E9" s="5">
        <v>49021.8</v>
      </c>
      <c r="F9" s="6">
        <v>6491</v>
      </c>
      <c r="G9" s="4">
        <v>17</v>
      </c>
      <c r="H9" s="7">
        <v>46248</v>
      </c>
      <c r="I9" s="4" t="s">
        <v>13</v>
      </c>
    </row>
    <row r="10" spans="1:9">
      <c r="A10" s="4">
        <f>IF(B10&lt;&gt;"",ROW()-2,"")</f>
        <v>8</v>
      </c>
      <c r="B10" s="4" t="s">
        <v>140</v>
      </c>
      <c r="C10" s="4" t="s">
        <v>141</v>
      </c>
      <c r="D10" s="4" t="s">
        <v>130</v>
      </c>
      <c r="E10" s="5">
        <v>47336.69</v>
      </c>
      <c r="F10" s="6">
        <v>5825</v>
      </c>
      <c r="G10" s="4">
        <v>16</v>
      </c>
      <c r="H10" s="7">
        <v>46255</v>
      </c>
      <c r="I10" s="4" t="s">
        <v>33</v>
      </c>
    </row>
    <row r="11" spans="1:9">
      <c r="A11" s="4">
        <f>IF(B11&lt;&gt;"",ROW()-2,"")</f>
        <v>9</v>
      </c>
      <c r="B11" s="4" t="s">
        <v>74</v>
      </c>
      <c r="C11" s="10" t="s">
        <v>75</v>
      </c>
      <c r="D11" s="4" t="s">
        <v>76</v>
      </c>
      <c r="E11" s="5">
        <v>43298.7</v>
      </c>
      <c r="F11" s="6">
        <v>7175</v>
      </c>
      <c r="G11" s="4">
        <v>18</v>
      </c>
      <c r="H11" s="7">
        <v>46213</v>
      </c>
      <c r="I11" s="44" t="s">
        <v>26</v>
      </c>
    </row>
    <row r="12" spans="1:9">
      <c r="A12" s="4">
        <f>IF(B12&lt;&gt;"",ROW()-2,"")</f>
        <v>10</v>
      </c>
      <c r="B12" s="4" t="s">
        <v>49</v>
      </c>
      <c r="C12" s="4" t="s">
        <v>50</v>
      </c>
      <c r="D12" s="4" t="s">
        <v>16</v>
      </c>
      <c r="E12" s="5">
        <v>38389.550000000003</v>
      </c>
      <c r="F12" s="6">
        <v>6469</v>
      </c>
      <c r="G12" s="4">
        <v>15</v>
      </c>
      <c r="H12" s="7">
        <v>46192</v>
      </c>
      <c r="I12" s="4" t="s">
        <v>48</v>
      </c>
    </row>
    <row r="13" spans="1:9">
      <c r="A13" s="4">
        <f>IF(B13&lt;&gt;"",ROW()-2,"")</f>
        <v>11</v>
      </c>
      <c r="B13" s="4" t="s">
        <v>164</v>
      </c>
      <c r="C13" s="10" t="s">
        <v>165</v>
      </c>
      <c r="D13" s="44" t="s">
        <v>36</v>
      </c>
      <c r="E13" s="5">
        <v>35461.089999999997</v>
      </c>
      <c r="F13" s="6">
        <v>4812</v>
      </c>
      <c r="G13" s="4">
        <v>14</v>
      </c>
      <c r="H13" s="7">
        <v>46255</v>
      </c>
      <c r="I13" s="44" t="s">
        <v>48</v>
      </c>
    </row>
    <row r="14" spans="1:9">
      <c r="A14" s="4">
        <f>IF(B14&lt;&gt;"",ROW()-2,"")</f>
        <v>12</v>
      </c>
      <c r="B14" s="12" t="s">
        <v>46</v>
      </c>
      <c r="C14" s="12" t="s">
        <v>47</v>
      </c>
      <c r="D14" s="4" t="s">
        <v>16</v>
      </c>
      <c r="E14" s="5">
        <v>32561.95</v>
      </c>
      <c r="F14" s="6">
        <v>4293</v>
      </c>
      <c r="G14" s="4">
        <v>10</v>
      </c>
      <c r="H14" s="7">
        <v>46185</v>
      </c>
      <c r="I14" s="4" t="s">
        <v>48</v>
      </c>
    </row>
    <row r="15" spans="1:9">
      <c r="A15" s="4">
        <f>IF(B15&lt;&gt;"",ROW()-2,"")</f>
        <v>13</v>
      </c>
      <c r="B15" s="12" t="s">
        <v>201</v>
      </c>
      <c r="C15" s="12" t="s">
        <v>202</v>
      </c>
      <c r="D15" s="4" t="s">
        <v>130</v>
      </c>
      <c r="E15" s="5">
        <v>23586</v>
      </c>
      <c r="F15" s="6">
        <v>3098</v>
      </c>
      <c r="G15" s="4">
        <v>15</v>
      </c>
      <c r="H15" s="7">
        <v>46241</v>
      </c>
      <c r="I15" s="4" t="s">
        <v>33</v>
      </c>
    </row>
    <row r="16" spans="1:9">
      <c r="A16" s="4">
        <f>IF(B16&lt;&gt;"",ROW()-2,"")</f>
        <v>14</v>
      </c>
      <c r="B16" s="4" t="s">
        <v>90</v>
      </c>
      <c r="C16" s="4" t="s">
        <v>91</v>
      </c>
      <c r="D16" s="4" t="s">
        <v>16</v>
      </c>
      <c r="E16" s="5">
        <v>23552.47</v>
      </c>
      <c r="F16" s="6">
        <v>3221</v>
      </c>
      <c r="G16" s="4">
        <v>10</v>
      </c>
      <c r="H16" s="7">
        <v>46206</v>
      </c>
      <c r="I16" s="4" t="s">
        <v>33</v>
      </c>
    </row>
    <row r="17" spans="1:9">
      <c r="A17" s="4">
        <f>IF(B17&lt;&gt;"",ROW()-2,"")</f>
        <v>15</v>
      </c>
      <c r="B17" s="4" t="s">
        <v>210</v>
      </c>
      <c r="C17" s="4" t="s">
        <v>211</v>
      </c>
      <c r="D17" s="44" t="s">
        <v>16</v>
      </c>
      <c r="E17" s="5">
        <v>22771.91</v>
      </c>
      <c r="F17" s="6">
        <v>2825</v>
      </c>
      <c r="G17" s="4">
        <v>19</v>
      </c>
      <c r="H17" s="7">
        <v>46262</v>
      </c>
      <c r="I17" s="4" t="s">
        <v>26</v>
      </c>
    </row>
    <row r="18" spans="1:9">
      <c r="A18" s="4">
        <f>IF(B18&lt;&gt;"",ROW()-2,"")</f>
        <v>16</v>
      </c>
      <c r="B18" s="4" t="s">
        <v>207</v>
      </c>
      <c r="C18" s="4" t="s">
        <v>208</v>
      </c>
      <c r="D18" s="4" t="s">
        <v>89</v>
      </c>
      <c r="E18" s="5">
        <v>22274.35</v>
      </c>
      <c r="F18" s="6">
        <v>5471</v>
      </c>
      <c r="G18" s="4">
        <v>1</v>
      </c>
      <c r="H18" s="7">
        <v>45919</v>
      </c>
      <c r="I18" s="4" t="s">
        <v>209</v>
      </c>
    </row>
    <row r="19" spans="1:9">
      <c r="A19" s="4">
        <f>IF(B19&lt;&gt;"",ROW()-2,"")</f>
        <v>17</v>
      </c>
      <c r="B19" s="4" t="s">
        <v>173</v>
      </c>
      <c r="C19" s="10" t="s">
        <v>174</v>
      </c>
      <c r="D19" s="4" t="s">
        <v>157</v>
      </c>
      <c r="E19" s="5">
        <v>16541</v>
      </c>
      <c r="F19" s="6">
        <v>3462</v>
      </c>
      <c r="G19" s="4">
        <v>16</v>
      </c>
      <c r="H19" s="7">
        <v>46227</v>
      </c>
      <c r="I19" s="4" t="s">
        <v>118</v>
      </c>
    </row>
    <row r="20" spans="1:9">
      <c r="A20" s="4">
        <f>IF(B20&lt;&gt;"",ROW()-2,"")</f>
        <v>18</v>
      </c>
      <c r="B20" s="47" t="s">
        <v>259</v>
      </c>
      <c r="C20" s="4" t="s">
        <v>260</v>
      </c>
      <c r="D20" s="4" t="s">
        <v>130</v>
      </c>
      <c r="E20" s="5">
        <v>14910.6</v>
      </c>
      <c r="F20" s="6">
        <v>2501</v>
      </c>
      <c r="G20" s="4">
        <v>18</v>
      </c>
      <c r="H20" s="7">
        <v>46262</v>
      </c>
      <c r="I20" s="4" t="s">
        <v>61</v>
      </c>
    </row>
    <row r="21" spans="1:9">
      <c r="A21" s="4">
        <f>IF(B21&lt;&gt;"",ROW()-2,"")</f>
        <v>19</v>
      </c>
      <c r="B21" s="4" t="s">
        <v>279</v>
      </c>
      <c r="C21" s="10" t="s">
        <v>280</v>
      </c>
      <c r="D21" s="44" t="s">
        <v>16</v>
      </c>
      <c r="E21" s="5">
        <v>10421.91</v>
      </c>
      <c r="F21" s="6">
        <v>1536</v>
      </c>
      <c r="G21" s="4">
        <v>18</v>
      </c>
      <c r="H21" s="7">
        <v>46262</v>
      </c>
      <c r="I21" s="44" t="s">
        <v>48</v>
      </c>
    </row>
    <row r="22" spans="1:9">
      <c r="A22" s="4">
        <f>IF(B22&lt;&gt;"",ROW()-2,"")</f>
        <v>20</v>
      </c>
      <c r="B22" s="4" t="s">
        <v>286</v>
      </c>
      <c r="C22" s="4" t="s">
        <v>287</v>
      </c>
      <c r="D22" s="4" t="s">
        <v>188</v>
      </c>
      <c r="E22" s="5">
        <v>9978.4</v>
      </c>
      <c r="F22" s="6">
        <v>1433</v>
      </c>
      <c r="G22" s="4">
        <v>1</v>
      </c>
      <c r="H22" s="16" t="s">
        <v>67</v>
      </c>
      <c r="I22" s="4" t="s">
        <v>209</v>
      </c>
    </row>
    <row r="23" spans="1:9">
      <c r="A23" s="4">
        <f>IF(B23&lt;&gt;"",ROW()-2,"")</f>
        <v>21</v>
      </c>
      <c r="B23" s="4" t="s">
        <v>294</v>
      </c>
      <c r="C23" s="4" t="s">
        <v>295</v>
      </c>
      <c r="D23" s="4" t="s">
        <v>130</v>
      </c>
      <c r="E23" s="5">
        <v>9731.69</v>
      </c>
      <c r="F23" s="6">
        <v>1269</v>
      </c>
      <c r="G23" s="4">
        <v>19</v>
      </c>
      <c r="H23" s="7">
        <v>46262</v>
      </c>
      <c r="I23" s="4" t="s">
        <v>33</v>
      </c>
    </row>
    <row r="24" spans="1:9">
      <c r="A24" s="4">
        <f>IF(B24&lt;&gt;"",ROW()-2,"")</f>
        <v>22</v>
      </c>
      <c r="B24" s="4" t="s">
        <v>298</v>
      </c>
      <c r="C24" s="10" t="s">
        <v>299</v>
      </c>
      <c r="D24" s="44" t="s">
        <v>16</v>
      </c>
      <c r="E24" s="5">
        <v>8948.25</v>
      </c>
      <c r="F24" s="6">
        <v>1205</v>
      </c>
      <c r="G24" s="4">
        <v>13</v>
      </c>
      <c r="H24" s="7">
        <v>46241</v>
      </c>
      <c r="I24" s="44" t="s">
        <v>26</v>
      </c>
    </row>
    <row r="25" spans="1:9">
      <c r="A25" s="4">
        <f>IF(B25&lt;&gt;"",ROW()-2,"")</f>
        <v>23</v>
      </c>
      <c r="B25" s="4" t="s">
        <v>321</v>
      </c>
      <c r="C25" s="4" t="s">
        <v>322</v>
      </c>
      <c r="D25" s="4" t="s">
        <v>323</v>
      </c>
      <c r="E25" s="5">
        <v>6226</v>
      </c>
      <c r="F25" s="6">
        <v>832</v>
      </c>
      <c r="G25" s="4">
        <v>17</v>
      </c>
      <c r="H25" s="45">
        <v>46262</v>
      </c>
      <c r="I25" s="4" t="s">
        <v>118</v>
      </c>
    </row>
    <row r="26" spans="1:9">
      <c r="A26" s="4">
        <f>IF(B26&lt;&gt;"",ROW()-2,"")</f>
        <v>24</v>
      </c>
      <c r="B26" s="4" t="s">
        <v>340</v>
      </c>
      <c r="C26" s="4" t="s">
        <v>341</v>
      </c>
      <c r="D26" s="4" t="s">
        <v>12</v>
      </c>
      <c r="E26" s="5">
        <v>5201.6400000000003</v>
      </c>
      <c r="F26" s="6">
        <v>868</v>
      </c>
      <c r="G26" s="4">
        <v>14</v>
      </c>
      <c r="H26" s="7">
        <v>46262</v>
      </c>
      <c r="I26" s="4" t="s">
        <v>33</v>
      </c>
    </row>
    <row r="27" spans="1:9">
      <c r="A27" s="4">
        <f>IF(B27&lt;&gt;"",ROW()-2,"")</f>
        <v>25</v>
      </c>
      <c r="B27" s="4" t="s">
        <v>367</v>
      </c>
      <c r="C27" s="4" t="s">
        <v>368</v>
      </c>
      <c r="D27" s="4" t="s">
        <v>115</v>
      </c>
      <c r="E27" s="5">
        <v>3911.01</v>
      </c>
      <c r="F27" s="6">
        <v>717</v>
      </c>
      <c r="G27" s="4">
        <v>9</v>
      </c>
      <c r="H27" s="7">
        <v>46255</v>
      </c>
      <c r="I27" s="4" t="s">
        <v>209</v>
      </c>
    </row>
    <row r="28" spans="1:9">
      <c r="A28" s="4">
        <f>IF(B28&lt;&gt;"",ROW()-2,"")</f>
        <v>26</v>
      </c>
      <c r="B28" s="9" t="s">
        <v>60</v>
      </c>
      <c r="C28" s="9" t="s">
        <v>60</v>
      </c>
      <c r="D28" s="4" t="s">
        <v>16</v>
      </c>
      <c r="E28" s="5">
        <v>3734.67</v>
      </c>
      <c r="F28" s="6">
        <v>556</v>
      </c>
      <c r="G28" s="4">
        <v>2</v>
      </c>
      <c r="H28" s="7">
        <v>46171</v>
      </c>
      <c r="I28" s="4" t="s">
        <v>61</v>
      </c>
    </row>
    <row r="29" spans="1:9">
      <c r="A29" s="4">
        <f>IF(B29&lt;&gt;"",ROW()-2,"")</f>
        <v>27</v>
      </c>
      <c r="B29" s="14" t="s">
        <v>241</v>
      </c>
      <c r="C29" s="10" t="s">
        <v>242</v>
      </c>
      <c r="D29" s="4" t="s">
        <v>12</v>
      </c>
      <c r="E29" s="5">
        <v>3422</v>
      </c>
      <c r="F29" s="6">
        <v>467</v>
      </c>
      <c r="G29" s="4">
        <v>7</v>
      </c>
      <c r="H29" s="7">
        <v>46227</v>
      </c>
      <c r="I29" s="4" t="s">
        <v>118</v>
      </c>
    </row>
    <row r="30" spans="1:9">
      <c r="A30" s="4">
        <f>IF(B30&lt;&gt;"",ROW()-2,"")</f>
        <v>28</v>
      </c>
      <c r="B30" s="49" t="s">
        <v>391</v>
      </c>
      <c r="C30" s="4" t="s">
        <v>392</v>
      </c>
      <c r="D30" s="4" t="s">
        <v>89</v>
      </c>
      <c r="E30" s="48">
        <v>3408</v>
      </c>
      <c r="F30" s="50">
        <v>650</v>
      </c>
      <c r="G30" s="44">
        <v>9</v>
      </c>
      <c r="H30" s="45">
        <v>46255</v>
      </c>
      <c r="I30" t="s">
        <v>304</v>
      </c>
    </row>
    <row r="31" spans="1:9">
      <c r="A31" s="4">
        <f>IF(B31&lt;&gt;"",ROW()-2,"")</f>
        <v>29</v>
      </c>
      <c r="B31" s="4" t="s">
        <v>319</v>
      </c>
      <c r="C31" s="4" t="s">
        <v>320</v>
      </c>
      <c r="D31" s="4" t="s">
        <v>188</v>
      </c>
      <c r="E31" s="5">
        <v>3229</v>
      </c>
      <c r="F31" s="6">
        <v>425</v>
      </c>
      <c r="G31" s="43">
        <v>3</v>
      </c>
      <c r="H31" s="7">
        <v>46192</v>
      </c>
      <c r="I31" s="4" t="s">
        <v>304</v>
      </c>
    </row>
    <row r="32" spans="1:9">
      <c r="A32" s="4">
        <f>IF(B32&lt;&gt;"",ROW()-2,"")</f>
        <v>30</v>
      </c>
      <c r="B32" s="4" t="s">
        <v>365</v>
      </c>
      <c r="C32" s="4" t="s">
        <v>366</v>
      </c>
      <c r="D32" s="4" t="s">
        <v>89</v>
      </c>
      <c r="E32" s="48">
        <v>3162</v>
      </c>
      <c r="F32" s="44">
        <v>487</v>
      </c>
      <c r="G32" s="44">
        <v>5</v>
      </c>
      <c r="H32" s="38">
        <v>46227</v>
      </c>
      <c r="I32" t="s">
        <v>304</v>
      </c>
    </row>
    <row r="33" spans="1:9">
      <c r="A33" s="4">
        <f>IF(B33&lt;&gt;"",ROW()-2,"")</f>
        <v>31</v>
      </c>
      <c r="B33" s="4" t="s">
        <v>34</v>
      </c>
      <c r="C33" s="4" t="s">
        <v>35</v>
      </c>
      <c r="D33" s="4" t="s">
        <v>36</v>
      </c>
      <c r="E33" s="5">
        <v>2653.94</v>
      </c>
      <c r="F33" s="6">
        <v>417</v>
      </c>
      <c r="G33" s="4">
        <v>5</v>
      </c>
      <c r="H33" s="7">
        <v>46136</v>
      </c>
      <c r="I33" s="4" t="s">
        <v>13</v>
      </c>
    </row>
    <row r="34" spans="1:9">
      <c r="A34" s="4">
        <f>IF(B34&lt;&gt;"",ROW()-2,"")</f>
        <v>32</v>
      </c>
      <c r="B34" s="4" t="s">
        <v>348</v>
      </c>
      <c r="C34" s="4" t="s">
        <v>349</v>
      </c>
      <c r="D34" s="4" t="s">
        <v>188</v>
      </c>
      <c r="E34" s="5">
        <v>2390.9499999999998</v>
      </c>
      <c r="F34" s="6">
        <v>855</v>
      </c>
      <c r="G34" s="4">
        <v>1</v>
      </c>
      <c r="H34" s="7">
        <v>46150</v>
      </c>
      <c r="I34" s="4" t="s">
        <v>209</v>
      </c>
    </row>
    <row r="35" spans="1:9">
      <c r="A35" s="4">
        <f>IF(B35&lt;&gt;"",ROW()-2,"")</f>
        <v>33</v>
      </c>
      <c r="B35" s="4" t="s">
        <v>77</v>
      </c>
      <c r="C35" s="4" t="s">
        <v>78</v>
      </c>
      <c r="D35" s="4" t="s">
        <v>16</v>
      </c>
      <c r="E35" s="5">
        <v>2311.52</v>
      </c>
      <c r="F35" s="6">
        <v>281</v>
      </c>
      <c r="G35" s="4">
        <v>3</v>
      </c>
      <c r="H35" s="7">
        <v>46122</v>
      </c>
      <c r="I35" s="4" t="s">
        <v>79</v>
      </c>
    </row>
    <row r="36" spans="1:9">
      <c r="A36" s="4">
        <f>IF(B36&lt;&gt;"",ROW()-2,"")</f>
        <v>34</v>
      </c>
      <c r="B36" s="4" t="s">
        <v>175</v>
      </c>
      <c r="C36" s="4" t="s">
        <v>176</v>
      </c>
      <c r="D36" s="4" t="s">
        <v>177</v>
      </c>
      <c r="E36" s="5">
        <v>2004.91</v>
      </c>
      <c r="F36" s="6">
        <v>790</v>
      </c>
      <c r="G36" s="4">
        <v>4</v>
      </c>
      <c r="H36" s="7">
        <v>46024</v>
      </c>
      <c r="I36" s="4" t="s">
        <v>61</v>
      </c>
    </row>
    <row r="37" spans="1:9">
      <c r="A37" s="4">
        <f>IF(B37&lt;&gt;"",ROW()-2,"")</f>
        <v>35</v>
      </c>
      <c r="B37" s="4" t="s">
        <v>382</v>
      </c>
      <c r="C37" s="4" t="s">
        <v>383</v>
      </c>
      <c r="D37" s="4" t="s">
        <v>974</v>
      </c>
      <c r="E37" s="5">
        <v>1814.4</v>
      </c>
      <c r="F37" s="6">
        <v>353</v>
      </c>
      <c r="G37" s="4">
        <v>1</v>
      </c>
      <c r="H37" s="7">
        <v>46122</v>
      </c>
      <c r="I37" s="4" t="s">
        <v>209</v>
      </c>
    </row>
    <row r="38" spans="1:9">
      <c r="A38" s="4">
        <f>IF(B38&lt;&gt;"",ROW()-2,"")</f>
        <v>36</v>
      </c>
      <c r="B38" s="4" t="s">
        <v>486</v>
      </c>
      <c r="C38" s="4" t="s">
        <v>487</v>
      </c>
      <c r="D38" s="46" t="s">
        <v>488</v>
      </c>
      <c r="E38" s="5">
        <v>1588</v>
      </c>
      <c r="F38" s="6">
        <v>199</v>
      </c>
      <c r="G38" s="4">
        <v>1</v>
      </c>
      <c r="H38" s="7">
        <v>45365</v>
      </c>
      <c r="I38" s="4" t="s">
        <v>79</v>
      </c>
    </row>
    <row r="39" spans="1:9">
      <c r="A39" s="4">
        <f>IF(B39&lt;&gt;"",ROW()-2,"")</f>
        <v>37</v>
      </c>
      <c r="B39" s="4" t="s">
        <v>491</v>
      </c>
      <c r="C39" s="4" t="s">
        <v>492</v>
      </c>
      <c r="D39" s="4" t="s">
        <v>12</v>
      </c>
      <c r="E39" s="5">
        <v>1491.2</v>
      </c>
      <c r="F39" s="6">
        <v>199</v>
      </c>
      <c r="G39" s="4">
        <v>1</v>
      </c>
      <c r="H39" s="16" t="s">
        <v>67</v>
      </c>
      <c r="I39" s="4" t="s">
        <v>33</v>
      </c>
    </row>
    <row r="40" spans="1:9">
      <c r="A40" s="4">
        <f>IF(B40&lt;&gt;"",ROW()-2,"")</f>
        <v>38</v>
      </c>
      <c r="B40" s="12" t="s">
        <v>218</v>
      </c>
      <c r="C40" s="12" t="s">
        <v>219</v>
      </c>
      <c r="D40" s="12" t="s">
        <v>220</v>
      </c>
      <c r="E40" s="5">
        <v>1365</v>
      </c>
      <c r="F40" s="6">
        <v>351</v>
      </c>
      <c r="G40" s="4">
        <v>2</v>
      </c>
      <c r="H40" s="39">
        <v>46143</v>
      </c>
      <c r="I40" s="4" t="s">
        <v>61</v>
      </c>
    </row>
    <row r="41" spans="1:9">
      <c r="A41" s="4">
        <f>IF(B41&lt;&gt;"",ROW()-2,"")</f>
        <v>39</v>
      </c>
      <c r="B41" s="44" t="s">
        <v>379</v>
      </c>
      <c r="C41" s="44" t="s">
        <v>380</v>
      </c>
      <c r="D41" s="44" t="s">
        <v>381</v>
      </c>
      <c r="E41" s="5">
        <v>1353</v>
      </c>
      <c r="F41" s="6">
        <v>547</v>
      </c>
      <c r="G41" s="4">
        <v>4</v>
      </c>
      <c r="H41" s="45">
        <v>45884</v>
      </c>
      <c r="I41" s="4" t="s">
        <v>118</v>
      </c>
    </row>
    <row r="42" spans="1:9">
      <c r="A42" s="4">
        <f>IF(B42&lt;&gt;"",ROW()-2,"")</f>
        <v>40</v>
      </c>
      <c r="B42" s="4" t="s">
        <v>63</v>
      </c>
      <c r="C42" s="4" t="s">
        <v>64</v>
      </c>
      <c r="D42" s="12" t="s">
        <v>16</v>
      </c>
      <c r="E42" s="5">
        <v>1294.5999999999999</v>
      </c>
      <c r="F42" s="6">
        <v>164</v>
      </c>
      <c r="G42" s="4">
        <v>1</v>
      </c>
      <c r="H42" s="39">
        <v>46178</v>
      </c>
      <c r="I42" s="4" t="s">
        <v>65</v>
      </c>
    </row>
    <row r="43" spans="1:9">
      <c r="A43" s="4">
        <f>IF(B43&lt;&gt;"",ROW()-2,"")</f>
        <v>41</v>
      </c>
      <c r="B43" s="4" t="s">
        <v>420</v>
      </c>
      <c r="C43" s="4" t="s">
        <v>421</v>
      </c>
      <c r="D43" s="4" t="s">
        <v>157</v>
      </c>
      <c r="E43" s="5">
        <v>1265.5</v>
      </c>
      <c r="F43" s="6">
        <v>524</v>
      </c>
      <c r="G43" s="4">
        <v>4</v>
      </c>
      <c r="H43" s="7">
        <v>45794</v>
      </c>
      <c r="I43" s="4" t="s">
        <v>33</v>
      </c>
    </row>
    <row r="44" spans="1:9">
      <c r="A44" s="4">
        <f>IF(B44&lt;&gt;"",ROW()-2,"")</f>
        <v>42</v>
      </c>
      <c r="B44" s="4" t="s">
        <v>514</v>
      </c>
      <c r="C44" s="4" t="s">
        <v>515</v>
      </c>
      <c r="D44" s="4" t="s">
        <v>130</v>
      </c>
      <c r="E44" s="5">
        <v>1206</v>
      </c>
      <c r="F44" s="6">
        <v>177</v>
      </c>
      <c r="G44" s="4">
        <v>1</v>
      </c>
      <c r="H44" s="16" t="s">
        <v>67</v>
      </c>
      <c r="I44" s="4" t="s">
        <v>33</v>
      </c>
    </row>
    <row r="45" spans="1:9">
      <c r="A45" s="4">
        <f>IF(B45&lt;&gt;"",ROW()-2,"")</f>
        <v>43</v>
      </c>
      <c r="B45" s="4" t="s">
        <v>256</v>
      </c>
      <c r="C45" s="10" t="s">
        <v>257</v>
      </c>
      <c r="D45" s="4" t="s">
        <v>258</v>
      </c>
      <c r="E45" s="5">
        <v>1119.75</v>
      </c>
      <c r="F45" s="6">
        <v>147</v>
      </c>
      <c r="G45" s="4">
        <v>6</v>
      </c>
      <c r="H45" s="7">
        <v>46220</v>
      </c>
      <c r="I45" s="4" t="s">
        <v>48</v>
      </c>
    </row>
    <row r="46" spans="1:9">
      <c r="A46" s="4">
        <f>IF(B46&lt;&gt;"",ROW()-2,"")</f>
        <v>44</v>
      </c>
      <c r="B46" s="4" t="s">
        <v>142</v>
      </c>
      <c r="C46" s="4" t="s">
        <v>143</v>
      </c>
      <c r="D46" s="4" t="s">
        <v>144</v>
      </c>
      <c r="E46" s="5">
        <v>1032.5999999999999</v>
      </c>
      <c r="F46" s="6">
        <v>131</v>
      </c>
      <c r="G46" s="4">
        <v>4</v>
      </c>
      <c r="H46" s="7">
        <v>46213</v>
      </c>
      <c r="I46" s="4" t="s">
        <v>17</v>
      </c>
    </row>
    <row r="47" spans="1:9">
      <c r="A47" s="4">
        <f>IF(B47&lt;&gt;"",ROW()-2,"")</f>
        <v>45</v>
      </c>
      <c r="B47" s="9" t="s">
        <v>983</v>
      </c>
      <c r="C47" s="4" t="s">
        <v>114</v>
      </c>
      <c r="D47" s="4" t="s">
        <v>115</v>
      </c>
      <c r="E47" s="5">
        <v>1022.04</v>
      </c>
      <c r="F47" s="6">
        <v>424</v>
      </c>
      <c r="G47" s="4">
        <v>4</v>
      </c>
      <c r="H47" s="7">
        <v>46066</v>
      </c>
      <c r="I47" s="4" t="s">
        <v>61</v>
      </c>
    </row>
    <row r="48" spans="1:9">
      <c r="A48" s="4">
        <f>IF(B48&lt;&gt;"",ROW()-2,"")</f>
        <v>46</v>
      </c>
      <c r="B48" s="4" t="s">
        <v>269</v>
      </c>
      <c r="C48" s="4" t="s">
        <v>270</v>
      </c>
      <c r="D48" s="4" t="s">
        <v>258</v>
      </c>
      <c r="E48" s="5">
        <v>1008</v>
      </c>
      <c r="F48" s="6">
        <v>137</v>
      </c>
      <c r="G48" s="4">
        <v>1</v>
      </c>
      <c r="H48" s="7">
        <v>46059</v>
      </c>
      <c r="I48" s="4" t="s">
        <v>61</v>
      </c>
    </row>
    <row r="49" spans="1:9">
      <c r="A49" s="4">
        <f>IF(B49&lt;&gt;"",ROW()-2,"")</f>
        <v>47</v>
      </c>
      <c r="B49" s="4" t="s">
        <v>238</v>
      </c>
      <c r="C49" s="10" t="s">
        <v>239</v>
      </c>
      <c r="D49" s="4" t="s">
        <v>240</v>
      </c>
      <c r="E49" s="5">
        <v>988</v>
      </c>
      <c r="F49" s="6">
        <v>148</v>
      </c>
      <c r="G49" s="4">
        <v>3</v>
      </c>
      <c r="H49" s="7">
        <v>46185</v>
      </c>
      <c r="I49" s="4" t="s">
        <v>118</v>
      </c>
    </row>
    <row r="50" spans="1:9">
      <c r="A50" s="4">
        <f>IF(B50&lt;&gt;"",ROW()-2,"")</f>
        <v>48</v>
      </c>
      <c r="B50" s="4" t="s">
        <v>536</v>
      </c>
      <c r="C50" s="4" t="s">
        <v>537</v>
      </c>
      <c r="D50" s="46" t="s">
        <v>488</v>
      </c>
      <c r="E50" s="5">
        <v>952</v>
      </c>
      <c r="F50" s="6">
        <v>119</v>
      </c>
      <c r="G50" s="4">
        <v>1</v>
      </c>
      <c r="H50" s="7">
        <v>44655</v>
      </c>
      <c r="I50" s="4" t="s">
        <v>79</v>
      </c>
    </row>
    <row r="51" spans="1:9">
      <c r="A51" s="4">
        <f>IF(B51&lt;&gt;"",ROW()-2,"")</f>
        <v>49</v>
      </c>
      <c r="B51" s="4" t="s">
        <v>538</v>
      </c>
      <c r="C51" s="4" t="s">
        <v>539</v>
      </c>
      <c r="D51" s="4" t="s">
        <v>540</v>
      </c>
      <c r="E51" s="5">
        <v>946.5</v>
      </c>
      <c r="F51" s="6">
        <v>151</v>
      </c>
      <c r="G51" s="4">
        <v>6</v>
      </c>
      <c r="H51" s="7">
        <v>46241</v>
      </c>
      <c r="I51" s="4" t="s">
        <v>541</v>
      </c>
    </row>
    <row r="52" spans="1:9">
      <c r="A52" s="4">
        <f>IF(B52&lt;&gt;"",ROW()-2,"")</f>
        <v>50</v>
      </c>
      <c r="B52" s="4" t="s">
        <v>62</v>
      </c>
      <c r="C52" s="4" t="s">
        <v>62</v>
      </c>
      <c r="D52" s="4" t="s">
        <v>22</v>
      </c>
      <c r="E52" s="5">
        <v>851.5</v>
      </c>
      <c r="F52" s="6">
        <v>368</v>
      </c>
      <c r="G52" s="4">
        <v>4</v>
      </c>
      <c r="H52" s="7">
        <v>46038</v>
      </c>
      <c r="I52" s="4" t="s">
        <v>33</v>
      </c>
    </row>
    <row r="53" spans="1:9">
      <c r="A53" s="4">
        <f>IF(B53&lt;&gt;"",ROW()-2,"")</f>
        <v>51</v>
      </c>
      <c r="B53" s="4" t="s">
        <v>87</v>
      </c>
      <c r="C53" s="4" t="s">
        <v>88</v>
      </c>
      <c r="D53" s="4" t="s">
        <v>89</v>
      </c>
      <c r="E53" s="5">
        <v>696.08</v>
      </c>
      <c r="F53" s="6">
        <v>72</v>
      </c>
      <c r="G53" s="4">
        <v>2</v>
      </c>
      <c r="H53" s="7">
        <v>46038</v>
      </c>
      <c r="I53" s="4" t="s">
        <v>79</v>
      </c>
    </row>
    <row r="54" spans="1:9">
      <c r="A54" s="4">
        <f>IF(B54&lt;&gt;"",ROW()-2,"")</f>
        <v>52</v>
      </c>
      <c r="B54" s="4" t="s">
        <v>462</v>
      </c>
      <c r="C54" s="4" t="s">
        <v>463</v>
      </c>
      <c r="D54" s="4" t="s">
        <v>258</v>
      </c>
      <c r="E54" s="5">
        <v>684</v>
      </c>
      <c r="F54" s="6">
        <v>97</v>
      </c>
      <c r="G54" s="4">
        <v>1</v>
      </c>
      <c r="H54" s="7">
        <v>43615</v>
      </c>
      <c r="I54" s="4" t="s">
        <v>79</v>
      </c>
    </row>
    <row r="55" spans="1:9">
      <c r="A55" s="4">
        <f>IF(B55&lt;&gt;"",ROW()-2,"")</f>
        <v>53</v>
      </c>
      <c r="B55" s="44" t="s">
        <v>196</v>
      </c>
      <c r="C55" s="44" t="s">
        <v>197</v>
      </c>
      <c r="D55" s="4" t="s">
        <v>198</v>
      </c>
      <c r="E55" s="5">
        <v>671</v>
      </c>
      <c r="F55" s="6">
        <v>292</v>
      </c>
      <c r="G55" s="4">
        <v>4</v>
      </c>
      <c r="H55" s="45">
        <v>46052</v>
      </c>
      <c r="I55" s="4" t="s">
        <v>118</v>
      </c>
    </row>
    <row r="56" spans="1:9">
      <c r="A56" s="4">
        <f>IF(B56&lt;&gt;"",ROW()-2,"")</f>
        <v>54</v>
      </c>
      <c r="B56" s="4" t="s">
        <v>27</v>
      </c>
      <c r="C56" s="4" t="s">
        <v>28</v>
      </c>
      <c r="D56" s="4" t="s">
        <v>16</v>
      </c>
      <c r="E56" s="5">
        <v>585.96</v>
      </c>
      <c r="F56" s="6">
        <v>113</v>
      </c>
      <c r="G56" s="4">
        <v>2</v>
      </c>
      <c r="H56" s="7">
        <v>46143</v>
      </c>
      <c r="I56" s="4" t="s">
        <v>26</v>
      </c>
    </row>
    <row r="57" spans="1:9">
      <c r="A57" s="4">
        <f>IF(B57&lt;&gt;"",ROW()-2,"")</f>
        <v>55</v>
      </c>
      <c r="B57" s="4" t="s">
        <v>477</v>
      </c>
      <c r="C57" s="4" t="s">
        <v>478</v>
      </c>
      <c r="D57" s="4" t="s">
        <v>479</v>
      </c>
      <c r="E57" s="5">
        <v>492.5</v>
      </c>
      <c r="F57" s="6">
        <v>80</v>
      </c>
      <c r="G57" s="4">
        <v>1</v>
      </c>
      <c r="H57" s="7">
        <v>46104</v>
      </c>
      <c r="I57" s="4" t="s">
        <v>79</v>
      </c>
    </row>
    <row r="58" spans="1:9">
      <c r="A58" s="4">
        <f>IF(B58&lt;&gt;"",ROW()-2,"")</f>
        <v>56</v>
      </c>
      <c r="B58" s="4" t="s">
        <v>436</v>
      </c>
      <c r="C58" s="4" t="s">
        <v>437</v>
      </c>
      <c r="D58" s="4" t="s">
        <v>438</v>
      </c>
      <c r="E58" s="5">
        <v>485.5</v>
      </c>
      <c r="F58" s="6">
        <v>69</v>
      </c>
      <c r="G58" s="4">
        <v>2</v>
      </c>
      <c r="H58" s="7">
        <v>46104</v>
      </c>
      <c r="I58" s="4" t="s">
        <v>79</v>
      </c>
    </row>
    <row r="59" spans="1:9">
      <c r="A59" s="4">
        <f>IF(B59&lt;&gt;"",ROW()-2,"")</f>
        <v>57</v>
      </c>
      <c r="B59" s="4" t="s">
        <v>160</v>
      </c>
      <c r="C59" s="4" t="s">
        <v>161</v>
      </c>
      <c r="D59" s="4" t="s">
        <v>162</v>
      </c>
      <c r="E59" s="5">
        <v>365.28</v>
      </c>
      <c r="F59" s="6">
        <v>63</v>
      </c>
      <c r="G59" s="4">
        <v>1</v>
      </c>
      <c r="H59" s="7">
        <v>46080</v>
      </c>
      <c r="I59" s="4" t="s">
        <v>48</v>
      </c>
    </row>
    <row r="60" spans="1:9">
      <c r="A60" s="4">
        <f>IF(B60&lt;&gt;"",ROW()-2,"")</f>
        <v>58</v>
      </c>
      <c r="B60" s="4" t="s">
        <v>37</v>
      </c>
      <c r="C60" s="4" t="s">
        <v>38</v>
      </c>
      <c r="D60" s="4" t="s">
        <v>16</v>
      </c>
      <c r="E60" s="5">
        <v>354</v>
      </c>
      <c r="F60" s="6">
        <v>60</v>
      </c>
      <c r="G60" s="4">
        <v>1</v>
      </c>
      <c r="H60" s="7">
        <v>46101</v>
      </c>
      <c r="I60" s="4" t="s">
        <v>39</v>
      </c>
    </row>
    <row r="61" spans="1:9">
      <c r="A61" s="4">
        <f>IF(B61&lt;&gt;"",ROW()-2,"")</f>
        <v>59</v>
      </c>
      <c r="B61" s="4" t="s">
        <v>615</v>
      </c>
      <c r="C61" s="10" t="s">
        <v>616</v>
      </c>
      <c r="D61" s="4" t="s">
        <v>617</v>
      </c>
      <c r="E61" s="5">
        <v>351.5</v>
      </c>
      <c r="F61" s="6">
        <v>164</v>
      </c>
      <c r="G61" s="4">
        <v>4</v>
      </c>
      <c r="H61" s="7">
        <v>45807</v>
      </c>
      <c r="I61" s="4" t="s">
        <v>61</v>
      </c>
    </row>
    <row r="62" spans="1:9">
      <c r="A62" s="4">
        <f>IF(B62&lt;&gt;"",ROW()-2,"")</f>
        <v>60</v>
      </c>
      <c r="B62" s="4" t="s">
        <v>385</v>
      </c>
      <c r="C62" s="4" t="s">
        <v>386</v>
      </c>
      <c r="D62" s="4" t="s">
        <v>387</v>
      </c>
      <c r="E62" s="5">
        <v>336.5</v>
      </c>
      <c r="F62" s="6">
        <v>51</v>
      </c>
      <c r="G62" s="4">
        <v>1</v>
      </c>
      <c r="H62" s="7">
        <v>46104</v>
      </c>
      <c r="I62" s="4" t="s">
        <v>79</v>
      </c>
    </row>
    <row r="63" spans="1:9">
      <c r="A63" s="4">
        <f>IF(B63&lt;&gt;"",ROW()-2,"")</f>
        <v>61</v>
      </c>
      <c r="B63" s="4" t="s">
        <v>557</v>
      </c>
      <c r="C63" s="4" t="s">
        <v>558</v>
      </c>
      <c r="D63" s="4" t="s">
        <v>559</v>
      </c>
      <c r="E63" s="5">
        <v>169</v>
      </c>
      <c r="F63" s="6">
        <v>38</v>
      </c>
      <c r="G63" s="4">
        <v>1</v>
      </c>
      <c r="H63" s="7">
        <v>46104</v>
      </c>
      <c r="I63" s="4" t="s">
        <v>79</v>
      </c>
    </row>
    <row r="64" spans="1:9">
      <c r="A64" s="4">
        <f>IF(B64&lt;&gt;"",ROW()-2,"")</f>
        <v>62</v>
      </c>
      <c r="B64" s="4" t="s">
        <v>466</v>
      </c>
      <c r="C64" s="4" t="s">
        <v>467</v>
      </c>
      <c r="D64" s="4" t="s">
        <v>468</v>
      </c>
      <c r="E64" s="5">
        <v>106.6</v>
      </c>
      <c r="F64" s="6">
        <v>15</v>
      </c>
      <c r="G64" s="4">
        <v>1</v>
      </c>
      <c r="H64" s="7">
        <v>45926</v>
      </c>
      <c r="I64" s="4" t="s">
        <v>79</v>
      </c>
    </row>
    <row r="65" spans="1:9">
      <c r="A65" s="4">
        <f>IF(B65&lt;&gt;"",ROW()-2,"")</f>
        <v>63</v>
      </c>
      <c r="B65" s="4" t="s">
        <v>344</v>
      </c>
      <c r="C65" s="4" t="s">
        <v>345</v>
      </c>
      <c r="D65" s="4" t="s">
        <v>16</v>
      </c>
      <c r="E65" s="5">
        <v>98</v>
      </c>
      <c r="F65" s="6">
        <v>14</v>
      </c>
      <c r="G65" s="4">
        <v>1</v>
      </c>
      <c r="H65" s="7">
        <v>46192</v>
      </c>
      <c r="I65" s="4" t="s">
        <v>61</v>
      </c>
    </row>
    <row r="66" spans="1:9">
      <c r="A66" s="4">
        <f>IF(B66&lt;&gt;"",ROW()-2,"")</f>
        <v>64</v>
      </c>
      <c r="B66" s="4" t="s">
        <v>147</v>
      </c>
      <c r="C66" s="4" t="s">
        <v>148</v>
      </c>
      <c r="D66" s="4" t="s">
        <v>12</v>
      </c>
      <c r="E66" s="5">
        <v>74.8</v>
      </c>
      <c r="F66" s="6">
        <v>16</v>
      </c>
      <c r="G66" s="4">
        <v>1</v>
      </c>
      <c r="H66" s="7">
        <v>46038</v>
      </c>
      <c r="I66" s="4" t="s">
        <v>13</v>
      </c>
    </row>
    <row r="67" spans="1:9">
      <c r="A67" s="4">
        <f>IF(B67&lt;&gt;"",ROW()-2,"")</f>
        <v>65</v>
      </c>
      <c r="B67" s="4" t="s">
        <v>393</v>
      </c>
      <c r="C67" s="4" t="s">
        <v>394</v>
      </c>
      <c r="D67" s="4" t="s">
        <v>395</v>
      </c>
      <c r="E67" s="5">
        <v>74</v>
      </c>
      <c r="F67" s="6">
        <v>13</v>
      </c>
      <c r="G67" s="4">
        <v>1</v>
      </c>
      <c r="H67" s="7">
        <v>46104</v>
      </c>
      <c r="I67" s="4" t="s">
        <v>79</v>
      </c>
    </row>
    <row r="68" spans="1:9">
      <c r="A68" s="4">
        <f>IF(B68&lt;&gt;"",ROW()-2,"")</f>
        <v>66</v>
      </c>
      <c r="B68" s="4" t="s">
        <v>251</v>
      </c>
      <c r="C68" s="10" t="s">
        <v>252</v>
      </c>
      <c r="D68" s="4" t="s">
        <v>16</v>
      </c>
      <c r="E68" s="5">
        <v>73</v>
      </c>
      <c r="F68" s="6">
        <v>7</v>
      </c>
      <c r="G68" s="4">
        <v>1</v>
      </c>
      <c r="H68" s="7">
        <v>46199</v>
      </c>
      <c r="I68" s="4" t="s">
        <v>118</v>
      </c>
    </row>
    <row r="69" spans="1:9">
      <c r="A69" s="4">
        <f>IF(B69&lt;&gt;"",ROW()-2,"")</f>
        <v>67</v>
      </c>
      <c r="B69" s="4" t="s">
        <v>360</v>
      </c>
      <c r="C69" s="4" t="s">
        <v>361</v>
      </c>
      <c r="D69" s="4" t="s">
        <v>362</v>
      </c>
      <c r="E69" s="5">
        <v>68.5</v>
      </c>
      <c r="F69" s="6">
        <v>12</v>
      </c>
      <c r="G69" s="4">
        <v>1</v>
      </c>
      <c r="H69" s="7">
        <v>46104</v>
      </c>
      <c r="I69" s="4" t="s">
        <v>79</v>
      </c>
    </row>
    <row r="70" spans="1:9">
      <c r="A70" s="4">
        <f>IF(B70&lt;&gt;"",ROW()-2,"")</f>
        <v>68</v>
      </c>
      <c r="B70" s="4" t="s">
        <v>95</v>
      </c>
      <c r="C70" s="4" t="s">
        <v>96</v>
      </c>
      <c r="D70" s="4" t="s">
        <v>16</v>
      </c>
      <c r="E70" s="5">
        <v>50.02</v>
      </c>
      <c r="F70" s="6">
        <v>10</v>
      </c>
      <c r="G70" s="4">
        <v>1</v>
      </c>
      <c r="H70" s="7">
        <v>46185</v>
      </c>
      <c r="I70" s="4" t="s">
        <v>13</v>
      </c>
    </row>
    <row r="71" spans="1:9">
      <c r="A71" s="4">
        <f>IF(B71&lt;&gt;"",ROW()-2,"")</f>
        <v>69</v>
      </c>
      <c r="B71" s="4" t="s">
        <v>266</v>
      </c>
      <c r="C71" s="10" t="s">
        <v>267</v>
      </c>
      <c r="D71" s="4" t="s">
        <v>268</v>
      </c>
      <c r="E71" s="5">
        <v>25</v>
      </c>
      <c r="F71" s="6">
        <v>5</v>
      </c>
      <c r="G71" s="4">
        <v>1</v>
      </c>
      <c r="H71" s="7">
        <v>46206</v>
      </c>
      <c r="I71" s="4" t="s">
        <v>48</v>
      </c>
    </row>
    <row r="72" spans="1:9">
      <c r="A72" s="4">
        <f>IF(B72&lt;&gt;"",ROW()-2,"")</f>
        <v>70</v>
      </c>
      <c r="B72" s="4" t="s">
        <v>166</v>
      </c>
      <c r="C72" s="4" t="s">
        <v>167</v>
      </c>
      <c r="D72" s="4" t="s">
        <v>16</v>
      </c>
      <c r="E72" s="5">
        <v>10</v>
      </c>
      <c r="F72" s="6">
        <v>2</v>
      </c>
      <c r="G72" s="4">
        <v>1</v>
      </c>
      <c r="H72" s="7">
        <v>46198</v>
      </c>
      <c r="I72" s="4" t="s">
        <v>45</v>
      </c>
    </row>
    <row r="73" spans="1:9">
      <c r="E73" s="1">
        <f>SUBTOTAL(109,Table2267891011[[Pajamos ]])</f>
        <v>2754095.9800000009</v>
      </c>
      <c r="F73" s="2">
        <f>SUBTOTAL(109,Table2267891011[Žiūrovų skaičius])</f>
        <v>364217</v>
      </c>
      <c r="H73"/>
    </row>
  </sheetData>
  <mergeCells count="1">
    <mergeCell ref="B1:I1"/>
  </mergeCells>
  <conditionalFormatting sqref="B44">
    <cfRule type="duplicateValues" dxfId="20" priority="5"/>
    <cfRule type="duplicateValues" dxfId="19" priority="6"/>
  </conditionalFormatting>
  <conditionalFormatting sqref="B73:B1048576 B1:B19">
    <cfRule type="duplicateValues" dxfId="18" priority="7"/>
  </conditionalFormatting>
  <conditionalFormatting sqref="B64">
    <cfRule type="duplicateValues" dxfId="17" priority="3"/>
  </conditionalFormatting>
  <conditionalFormatting sqref="B64">
    <cfRule type="duplicateValues" dxfId="16" priority="4"/>
  </conditionalFormatting>
  <conditionalFormatting sqref="B65">
    <cfRule type="duplicateValues" dxfId="15" priority="1"/>
  </conditionalFormatting>
  <conditionalFormatting sqref="B65">
    <cfRule type="duplicateValues" dxfId="14" priority="2"/>
  </conditionalFormatting>
  <conditionalFormatting sqref="B3:B17">
    <cfRule type="duplicateValues" dxfId="13" priority="137"/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333DE5A834FEE47896360D72E6C5D5B" ma:contentTypeVersion="19" ma:contentTypeDescription="Kurkite naują dokumentą." ma:contentTypeScope="" ma:versionID="91cedcddfbba0df46d71bcafa65b0f95">
  <xsd:schema xmlns:xsd="http://www.w3.org/2001/XMLSchema" xmlns:xs="http://www.w3.org/2001/XMLSchema" xmlns:p="http://schemas.microsoft.com/office/2006/metadata/properties" xmlns:ns2="d2a35650-e07f-4a1d-9ff0-ec5af6ffa845" xmlns:ns3="f1621be2-09a8-4ecf-a4f6-2b817f971f19" targetNamespace="http://schemas.microsoft.com/office/2006/metadata/properties" ma:root="true" ma:fieldsID="22634b4137581a1ff7cf336465acb51e" ns2:_="" ns3:_="">
    <xsd:import namespace="d2a35650-e07f-4a1d-9ff0-ec5af6ffa845"/>
    <xsd:import namespace="f1621be2-09a8-4ecf-a4f6-2b817f971f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35650-e07f-4a1d-9ff0-ec5af6ffa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c0864939-75c6-4484-8098-18c4e1df4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621be2-09a8-4ecf-a4f6-2b817f971f1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9b642a4-d2eb-433c-9774-f14ef5d9a268}" ma:internalName="TaxCatchAll" ma:showField="CatchAllData" ma:web="f1621be2-09a8-4ecf-a4f6-2b817f971f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a35650-e07f-4a1d-9ff0-ec5af6ffa845">
      <Terms xmlns="http://schemas.microsoft.com/office/infopath/2007/PartnerControls"/>
    </lcf76f155ced4ddcb4097134ff3c332f>
    <TaxCatchAll xmlns="f1621be2-09a8-4ecf-a4f6-2b817f971f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5CBE4D-9482-45D1-B683-CEAB70B42602}"/>
</file>

<file path=customXml/itemProps2.xml><?xml version="1.0" encoding="utf-8"?>
<ds:datastoreItem xmlns:ds="http://schemas.openxmlformats.org/officeDocument/2006/customXml" ds:itemID="{265FD1CE-F787-47E4-B9C8-4255AA9C6E87}"/>
</file>

<file path=customXml/itemProps3.xml><?xml version="1.0" encoding="utf-8"?>
<ds:datastoreItem xmlns:ds="http://schemas.openxmlformats.org/officeDocument/2006/customXml" ds:itemID="{74D1EA1D-384F-4E48-9AB4-C0D69A6AC4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Austė Jucytė</dc:creator>
  <cp:keywords/>
  <dc:description/>
  <cp:lastModifiedBy/>
  <cp:revision/>
  <dcterms:created xsi:type="dcterms:W3CDTF">2026-02-13T09:39:45Z</dcterms:created>
  <dcterms:modified xsi:type="dcterms:W3CDTF">2026-09-21T15:25:18Z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0x0101004333DE5A834FEE47896360D72E6C5D5B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